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ke\Documents\Info Tech p.3\"/>
    </mc:Choice>
  </mc:AlternateContent>
  <bookViews>
    <workbookView xWindow="0" yWindow="0" windowWidth="20490" windowHeight="7755" tabRatio="935" firstSheet="3" activeTab="5"/>
  </bookViews>
  <sheets>
    <sheet name="Instructions" sheetId="13" r:id="rId1"/>
    <sheet name="pizza palace" sheetId="4" r:id="rId2"/>
    <sheet name="squeaky clean cars" sheetId="1" r:id="rId3"/>
    <sheet name="income statement" sheetId="10" r:id="rId4"/>
    <sheet name="stocks" sheetId="8" r:id="rId5"/>
    <sheet name="swim meet" sheetId="2" r:id="rId6"/>
    <sheet name="aquarium" sheetId="6" r:id="rId7"/>
    <sheet name="track" sheetId="9" r:id="rId8"/>
    <sheet name="city temp" sheetId="11" r:id="rId9"/>
    <sheet name="break even" sheetId="5" r:id="rId10"/>
    <sheet name="Dance" sheetId="7" r:id="rId11"/>
    <sheet name="brochure Costs" sheetId="12" r:id="rId12"/>
    <sheet name="Sheet1" sheetId="14" r:id="rId13"/>
  </sheets>
  <calcPr calcId="152511"/>
</workbook>
</file>

<file path=xl/calcChain.xml><?xml version="1.0" encoding="utf-8"?>
<calcChain xmlns="http://schemas.openxmlformats.org/spreadsheetml/2006/main"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G10" i="12"/>
  <c r="G11" i="12"/>
  <c r="G12" i="12"/>
  <c r="G14" i="12" s="1"/>
  <c r="G15" i="12" s="1"/>
  <c r="G13" i="12"/>
  <c r="F10" i="12"/>
  <c r="F11" i="12"/>
  <c r="F12" i="12"/>
  <c r="F13" i="12"/>
  <c r="F14" i="12"/>
  <c r="F15" i="12" s="1"/>
  <c r="E10" i="12"/>
  <c r="E11" i="12"/>
  <c r="E12" i="12"/>
  <c r="E14" i="12" s="1"/>
  <c r="E15" i="12" s="1"/>
  <c r="E13" i="12"/>
  <c r="D10" i="12"/>
  <c r="D11" i="12"/>
  <c r="D12" i="12"/>
  <c r="D13" i="12"/>
  <c r="D14" i="12"/>
  <c r="D15" i="12" s="1"/>
  <c r="C10" i="12"/>
  <c r="C11" i="12"/>
  <c r="C12" i="12"/>
  <c r="C14" i="12" s="1"/>
  <c r="C15" i="12" s="1"/>
  <c r="C13" i="12"/>
  <c r="B23" i="11"/>
  <c r="B22" i="11"/>
  <c r="F3" i="7"/>
  <c r="F4" i="7"/>
  <c r="F5" i="7"/>
  <c r="F7" i="7"/>
  <c r="F8" i="7"/>
  <c r="F9" i="7"/>
  <c r="F10" i="7" s="1"/>
  <c r="E3" i="7"/>
  <c r="E10" i="7" s="1"/>
  <c r="E4" i="7"/>
  <c r="E5" i="7"/>
  <c r="E7" i="7"/>
  <c r="E8" i="7"/>
  <c r="E9" i="7"/>
  <c r="D3" i="7"/>
  <c r="D10" i="7" s="1"/>
  <c r="D4" i="7"/>
  <c r="D5" i="7"/>
  <c r="D7" i="7"/>
  <c r="D8" i="7"/>
  <c r="D9" i="7"/>
  <c r="C3" i="7"/>
  <c r="C4" i="7"/>
  <c r="C10" i="7" s="1"/>
  <c r="C5" i="7"/>
  <c r="C7" i="7"/>
  <c r="C8" i="7"/>
  <c r="C9" i="7"/>
  <c r="D10" i="10"/>
  <c r="D17" i="10"/>
  <c r="D18" i="10"/>
  <c r="C10" i="10"/>
  <c r="C18" i="10" s="1"/>
  <c r="C17" i="10"/>
  <c r="B10" i="10"/>
  <c r="B18" i="10" s="1"/>
  <c r="B17" i="10"/>
  <c r="E13" i="4"/>
  <c r="E14" i="4"/>
  <c r="D13" i="4"/>
  <c r="D14" i="4"/>
  <c r="C13" i="4"/>
  <c r="C14" i="4"/>
  <c r="B13" i="4"/>
  <c r="B14" i="4"/>
  <c r="D5" i="1"/>
  <c r="F5" i="1"/>
  <c r="D6" i="1"/>
  <c r="F6" i="1"/>
  <c r="D7" i="1"/>
  <c r="F7" i="1"/>
  <c r="D8" i="1"/>
  <c r="F8" i="1"/>
  <c r="D9" i="1"/>
  <c r="F9" i="1"/>
  <c r="C10" i="1"/>
  <c r="B10" i="1"/>
  <c r="H4" i="8"/>
  <c r="H17" i="8" s="1"/>
  <c r="H5" i="8"/>
  <c r="H16" i="8" s="1"/>
  <c r="H6" i="8"/>
  <c r="H7" i="8"/>
  <c r="H8" i="8"/>
  <c r="H9" i="8"/>
  <c r="H10" i="8"/>
  <c r="H11" i="8"/>
  <c r="H12" i="8"/>
  <c r="H13" i="8"/>
  <c r="H14" i="8"/>
  <c r="H15" i="8"/>
  <c r="D4" i="8"/>
  <c r="D5" i="8"/>
  <c r="D6" i="8"/>
  <c r="D7" i="8"/>
  <c r="D8" i="8"/>
  <c r="D9" i="8"/>
  <c r="D10" i="8"/>
  <c r="D11" i="8"/>
  <c r="D12" i="8"/>
  <c r="D13" i="8"/>
  <c r="D14" i="8"/>
  <c r="D15" i="8"/>
  <c r="D17" i="8"/>
  <c r="D16" i="8"/>
  <c r="I15" i="8"/>
  <c r="I14" i="8"/>
  <c r="I13" i="8"/>
  <c r="I12" i="8"/>
  <c r="I11" i="8"/>
  <c r="I10" i="8"/>
  <c r="I9" i="8"/>
  <c r="I8" i="8"/>
  <c r="I7" i="8"/>
  <c r="I6" i="8"/>
  <c r="I4" i="8"/>
  <c r="I7" i="2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  <c r="I2" i="2"/>
  <c r="H2" i="2"/>
  <c r="G2" i="2"/>
  <c r="G12" i="9"/>
  <c r="I12" i="9"/>
  <c r="H12" i="9"/>
  <c r="G11" i="9"/>
  <c r="I11" i="9" s="1"/>
  <c r="H11" i="9"/>
  <c r="G10" i="9"/>
  <c r="I10" i="9" s="1"/>
  <c r="H10" i="9"/>
  <c r="G9" i="9"/>
  <c r="I9" i="9"/>
  <c r="H9" i="9"/>
  <c r="G8" i="9"/>
  <c r="I8" i="9"/>
  <c r="H8" i="9"/>
  <c r="G7" i="9"/>
  <c r="I7" i="9" s="1"/>
  <c r="H7" i="9"/>
  <c r="G6" i="9"/>
  <c r="I6" i="9" s="1"/>
  <c r="H6" i="9"/>
  <c r="G5" i="9"/>
  <c r="I5" i="9"/>
  <c r="H5" i="9"/>
  <c r="F10" i="1"/>
  <c r="I5" i="8" l="1"/>
</calcChain>
</file>

<file path=xl/sharedStrings.xml><?xml version="1.0" encoding="utf-8"?>
<sst xmlns="http://schemas.openxmlformats.org/spreadsheetml/2006/main" count="146" uniqueCount="132">
  <si>
    <t>Floyd</t>
  </si>
  <si>
    <t>Abby</t>
  </si>
  <si>
    <t>Eric</t>
  </si>
  <si>
    <t>Katina</t>
  </si>
  <si>
    <t>Pat</t>
  </si>
  <si>
    <t>Avg. Time</t>
  </si>
  <si>
    <t>Fastest Time</t>
  </si>
  <si>
    <t>Slowest Time</t>
  </si>
  <si>
    <t>100 M Freestyle</t>
  </si>
  <si>
    <t>100 M Breaststroke</t>
  </si>
  <si>
    <t>100 M Butterfly</t>
  </si>
  <si>
    <t>100 M Backstroke</t>
  </si>
  <si>
    <t>200 M Individual Medley</t>
  </si>
  <si>
    <t>400 M Medley Relay</t>
  </si>
  <si>
    <t>Squeaky Clean Cars</t>
  </si>
  <si>
    <t>June Expenses Budget</t>
  </si>
  <si>
    <t>July Expenses Budget</t>
  </si>
  <si>
    <t>Budgeted</t>
  </si>
  <si>
    <t>Actual</t>
  </si>
  <si>
    <t>Difference</t>
  </si>
  <si>
    <t>Soap</t>
  </si>
  <si>
    <t>Wax</t>
  </si>
  <si>
    <t>Vinyl Cleaner</t>
  </si>
  <si>
    <t>Window Cleaner</t>
  </si>
  <si>
    <t>Sponges and Towels</t>
  </si>
  <si>
    <t>Total:</t>
  </si>
  <si>
    <t>New Aquarium Cycle</t>
  </si>
  <si>
    <t>Days Since Set-Up</t>
  </si>
  <si>
    <t>Ammonia</t>
  </si>
  <si>
    <t>Nitrite</t>
  </si>
  <si>
    <t>Nitrate</t>
  </si>
  <si>
    <t>34 (water change)</t>
  </si>
  <si>
    <t>Price per Unit:</t>
  </si>
  <si>
    <t>Cost per Unit:</t>
  </si>
  <si>
    <t>Fixed Expenses:</t>
  </si>
  <si>
    <t>Units Sold</t>
  </si>
  <si>
    <t>Revenue</t>
  </si>
  <si>
    <t>Expense</t>
  </si>
  <si>
    <t>Pizza Palace</t>
  </si>
  <si>
    <t>Expenses per Pizza</t>
  </si>
  <si>
    <t>Ingredients</t>
  </si>
  <si>
    <t>Pepperoni</t>
  </si>
  <si>
    <t>Everything</t>
  </si>
  <si>
    <t>Vegetarian</t>
  </si>
  <si>
    <t>Cheese</t>
  </si>
  <si>
    <t>Dough</t>
  </si>
  <si>
    <t>Sauce</t>
  </si>
  <si>
    <t>Sausage</t>
  </si>
  <si>
    <t>Onion</t>
  </si>
  <si>
    <t>Mushroom</t>
  </si>
  <si>
    <t>Green Pepper</t>
  </si>
  <si>
    <t>Cost of Pizza:</t>
  </si>
  <si>
    <t>Menu Price:</t>
  </si>
  <si>
    <t>Number of People Attending the Dance</t>
  </si>
  <si>
    <t>Income:</t>
  </si>
  <si>
    <t>Tickets</t>
  </si>
  <si>
    <t>Food</t>
  </si>
  <si>
    <t>Beverages</t>
  </si>
  <si>
    <t>Expenses:</t>
  </si>
  <si>
    <t>Ticket Printing</t>
  </si>
  <si>
    <t>Profit:</t>
  </si>
  <si>
    <t>Investments</t>
  </si>
  <si>
    <t>Stock</t>
  </si>
  <si>
    <t>Shares Purchased</t>
  </si>
  <si>
    <t>Purchase Price</t>
  </si>
  <si>
    <t>Original Value</t>
  </si>
  <si>
    <t>Jan</t>
  </si>
  <si>
    <t>Feb</t>
  </si>
  <si>
    <t>March</t>
  </si>
  <si>
    <t>March Value</t>
  </si>
  <si>
    <t>Sell/Retain?</t>
  </si>
  <si>
    <t>Campbell's Soup</t>
  </si>
  <si>
    <t>Chrysler</t>
  </si>
  <si>
    <t>Coca Cola</t>
  </si>
  <si>
    <t>Disney</t>
  </si>
  <si>
    <t>Eastman Kodak</t>
  </si>
  <si>
    <t>Federal Express</t>
  </si>
  <si>
    <t>Ford Motor Co.</t>
  </si>
  <si>
    <t>General Motors</t>
  </si>
  <si>
    <t>Heinz</t>
  </si>
  <si>
    <t>Hershey</t>
  </si>
  <si>
    <t>McDonald's</t>
  </si>
  <si>
    <t>PepsiCo</t>
  </si>
  <si>
    <t>Maximum:</t>
  </si>
  <si>
    <t>Minimum:</t>
  </si>
  <si>
    <t>100 meter</t>
  </si>
  <si>
    <t>200 meter</t>
  </si>
  <si>
    <t>Student</t>
  </si>
  <si>
    <t>January</t>
  </si>
  <si>
    <t>February</t>
  </si>
  <si>
    <t>April</t>
  </si>
  <si>
    <t>Meters</t>
  </si>
  <si>
    <t>Fastest</t>
  </si>
  <si>
    <t>Slowest</t>
  </si>
  <si>
    <t>Hannah Otis</t>
  </si>
  <si>
    <t>Russel Rosen</t>
  </si>
  <si>
    <t>Roland Lopez</t>
  </si>
  <si>
    <t>Paul Quinn</t>
  </si>
  <si>
    <t>Emma Del Vecchio</t>
  </si>
  <si>
    <t>Callie Ramis</t>
  </si>
  <si>
    <t>Fluffy Bakery</t>
  </si>
  <si>
    <t>Income Statement</t>
  </si>
  <si>
    <t>for the years 1999-2001</t>
  </si>
  <si>
    <t>Revenues:</t>
  </si>
  <si>
    <t>Cookie Sales</t>
  </si>
  <si>
    <t>Cake Sales</t>
  </si>
  <si>
    <t>Bread Sales</t>
  </si>
  <si>
    <t>Total Revenues:</t>
  </si>
  <si>
    <t>Advertising</t>
  </si>
  <si>
    <t>Baking Supplies</t>
  </si>
  <si>
    <t>Salaries</t>
  </si>
  <si>
    <t>Utilities</t>
  </si>
  <si>
    <t>Total Expenses:</t>
  </si>
  <si>
    <t>Net Income/(Loss):</t>
  </si>
  <si>
    <t>Year</t>
  </si>
  <si>
    <t>Temp (Celsius)</t>
  </si>
  <si>
    <t>Max:</t>
  </si>
  <si>
    <t>Min:</t>
  </si>
  <si>
    <t>Brochure Costs</t>
  </si>
  <si>
    <t>Number of Brochures:</t>
  </si>
  <si>
    <t>Fixed Costs:</t>
  </si>
  <si>
    <t>Art work</t>
  </si>
  <si>
    <t>Initial setup fee</t>
  </si>
  <si>
    <t>Variable Costs:</t>
  </si>
  <si>
    <t>Paper</t>
  </si>
  <si>
    <t>Printing</t>
  </si>
  <si>
    <t>Labor</t>
  </si>
  <si>
    <t>Shipping</t>
  </si>
  <si>
    <t>Total Costs:</t>
  </si>
  <si>
    <t>Cost per Brochure:</t>
  </si>
  <si>
    <t>Swimming Event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</si>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</sst>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0.0"/>
    <numFmt numFmtId="166" formatCode="&quot;$&quot;#,##0"/>
  </numFmts>
  <fonts count="4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1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/>
    <xf numFmtId="8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layout>
        <c:manualLayout>
          <c:xMode val="edge"/>
          <c:yMode val="edge"/>
          <c:x val="0.36860068259385664"/>
          <c:y val="3.0434750158599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4505119453925"/>
          <c:y val="0.4826086956521739"/>
          <c:w val="0.23549488054607509"/>
          <c:h val="0.3"/>
        </c:manualLayout>
      </c:layout>
      <c:pieChart>
        <c:varyColors val="1"/>
        <c:ser>
          <c:idx val="0"/>
          <c:order val="0"/>
          <c:tx>
            <c:strRef>
              <c:f>'pizza palace'!$E$4</c:f>
              <c:strCache>
                <c:ptCount val="1"/>
                <c:pt idx="0">
                  <c:v>Cheese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'pizza palace'!$A$5:$A$7</c:f>
              <c:strCache>
                <c:ptCount val="3"/>
                <c:pt idx="0">
                  <c:v>Dough</c:v>
                </c:pt>
                <c:pt idx="1">
                  <c:v>Cheese</c:v>
                </c:pt>
                <c:pt idx="2">
                  <c:v>Sauce</c:v>
                </c:pt>
              </c:strCache>
            </c:strRef>
          </c:cat>
          <c:val>
            <c:numRef>
              <c:f>'pizza palace'!$E$5:$E$7</c:f>
              <c:numCache>
                <c:formatCode>"$"#,##0.00</c:formatCode>
                <c:ptCount val="3"/>
                <c:pt idx="0">
                  <c:v>1.25</c:v>
                </c:pt>
                <c:pt idx="1">
                  <c:v>1.5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48464163822522"/>
          <c:y val="0.36521749947133386"/>
          <c:w val="0.2696245733788396"/>
          <c:h val="0.43478250052866607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1318937893499513E-2"/>
          <c:y val="5.17010845342445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FF"/>
              </a:solidFill>
              <a:latin typeface="Comic Sans MS"/>
              <a:ea typeface="Comic Sans MS"/>
              <a:cs typeface="Comic Sans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868392831166134"/>
          <c:y val="0.50813209846647323"/>
          <c:w val="0.13394934273661088"/>
          <c:h val="0.23577329368844357"/>
        </c:manualLayout>
      </c:layout>
      <c:pieChart>
        <c:varyColors val="1"/>
        <c:ser>
          <c:idx val="0"/>
          <c:order val="0"/>
          <c:tx>
            <c:strRef>
              <c:f>'squeaky clean cars'!$B$3</c:f>
              <c:strCache>
                <c:ptCount val="1"/>
                <c:pt idx="0">
                  <c:v>June Expenses 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'squeaky clean cars'!$A$5:$A$9</c:f>
              <c:strCache>
                <c:ptCount val="5"/>
                <c:pt idx="0">
                  <c:v>Soap</c:v>
                </c:pt>
                <c:pt idx="1">
                  <c:v>Wax</c:v>
                </c:pt>
                <c:pt idx="2">
                  <c:v>Vinyl Cleaner</c:v>
                </c:pt>
                <c:pt idx="3">
                  <c:v>Window Cleaner</c:v>
                </c:pt>
                <c:pt idx="4">
                  <c:v>Sponges and Towels</c:v>
                </c:pt>
              </c:strCache>
            </c:strRef>
          </c:cat>
          <c:val>
            <c:numRef>
              <c:f>'squeaky clean cars'!$B$5:$B$9</c:f>
              <c:numCache>
                <c:formatCode>"$"#,##0.00</c:formatCode>
                <c:ptCount val="5"/>
                <c:pt idx="0">
                  <c:v>35</c:v>
                </c:pt>
                <c:pt idx="1">
                  <c:v>50</c:v>
                </c:pt>
                <c:pt idx="2">
                  <c:v>25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703267152955569"/>
          <c:y val="0.28048878324171744"/>
          <c:w val="0.27944608150974992"/>
          <c:h val="0.5569127915614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99CC"/>
    </a:solidFill>
    <a:ln w="38100">
      <a:solidFill>
        <a:srgbClr val="CC99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8247758761207"/>
          <c:y val="0.12640459845553714"/>
          <c:w val="0.72175805945800731"/>
          <c:h val="0.65098288519793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'income statement'!$B$5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'income statement'!$A$12:$A$16</c:f>
              <c:strCache>
                <c:ptCount val="5"/>
                <c:pt idx="0">
                  <c:v>Advertising</c:v>
                </c:pt>
                <c:pt idx="1">
                  <c:v>Baking Supplies</c:v>
                </c:pt>
                <c:pt idx="2">
                  <c:v>Ingredients</c:v>
                </c:pt>
                <c:pt idx="3">
                  <c:v>Salaries</c:v>
                </c:pt>
                <c:pt idx="4">
                  <c:v>Utilities</c:v>
                </c:pt>
              </c:strCache>
            </c:strRef>
          </c:cat>
          <c:val>
            <c:numRef>
              <c:f>'income statement'!$B$12:$B$16</c:f>
              <c:numCache>
                <c:formatCode>"$"#,##0</c:formatCode>
                <c:ptCount val="5"/>
                <c:pt idx="0">
                  <c:v>5000</c:v>
                </c:pt>
                <c:pt idx="1">
                  <c:v>2000</c:v>
                </c:pt>
                <c:pt idx="2">
                  <c:v>13275</c:v>
                </c:pt>
                <c:pt idx="3">
                  <c:v>30000</c:v>
                </c:pt>
                <c:pt idx="4">
                  <c:v>6570</c:v>
                </c:pt>
              </c:numCache>
            </c:numRef>
          </c:val>
        </c:ser>
        <c:ser>
          <c:idx val="1"/>
          <c:order val="1"/>
          <c:tx>
            <c:strRef>
              <c:f>'income statement'!$C$5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'income statement'!$A$12:$A$16</c:f>
              <c:strCache>
                <c:ptCount val="5"/>
                <c:pt idx="0">
                  <c:v>Advertising</c:v>
                </c:pt>
                <c:pt idx="1">
                  <c:v>Baking Supplies</c:v>
                </c:pt>
                <c:pt idx="2">
                  <c:v>Ingredients</c:v>
                </c:pt>
                <c:pt idx="3">
                  <c:v>Salaries</c:v>
                </c:pt>
                <c:pt idx="4">
                  <c:v>Utilities</c:v>
                </c:pt>
              </c:strCache>
            </c:strRef>
          </c:cat>
          <c:val>
            <c:numRef>
              <c:f>'income statement'!$C$12:$C$16</c:f>
              <c:numCache>
                <c:formatCode>"$"#,##0</c:formatCode>
                <c:ptCount val="5"/>
                <c:pt idx="0">
                  <c:v>4500</c:v>
                </c:pt>
                <c:pt idx="1">
                  <c:v>1000</c:v>
                </c:pt>
                <c:pt idx="2">
                  <c:v>15298</c:v>
                </c:pt>
                <c:pt idx="3">
                  <c:v>30000</c:v>
                </c:pt>
                <c:pt idx="4">
                  <c:v>7250</c:v>
                </c:pt>
              </c:numCache>
            </c:numRef>
          </c:val>
        </c:ser>
        <c:ser>
          <c:idx val="2"/>
          <c:order val="2"/>
          <c:tx>
            <c:strRef>
              <c:f>'income statement'!$D$5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'income statement'!$D$12:$D$16</c:f>
              <c:numCache>
                <c:formatCode>"$"#,##0</c:formatCode>
                <c:ptCount val="5"/>
                <c:pt idx="0">
                  <c:v>4500</c:v>
                </c:pt>
                <c:pt idx="1">
                  <c:v>2750</c:v>
                </c:pt>
                <c:pt idx="2">
                  <c:v>16490</c:v>
                </c:pt>
                <c:pt idx="3">
                  <c:v>35000</c:v>
                </c:pt>
                <c:pt idx="4">
                  <c:v>8090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24568"/>
        <c:axId val="261417904"/>
      </c:barChart>
      <c:catAx>
        <c:axId val="26142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41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41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424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75416000872742"/>
          <c:y val="0.25098124202364613"/>
          <c:w val="0.10041853570259707"/>
          <c:h val="0.3764718630354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99FF"/>
    </a:solidFill>
    <a:ln w="25400">
      <a:solidFill>
        <a:srgbClr val="FF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59957173447537"/>
          <c:y val="0.10000036169112302"/>
          <c:w val="0.58672376873661669"/>
          <c:h val="0.55926128205035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stocks!$D$3</c:f>
              <c:strCache>
                <c:ptCount val="1"/>
                <c:pt idx="0">
                  <c:v>Original Value</c:v>
                </c:pt>
              </c:strCache>
            </c:strRef>
          </c:tx>
          <c:invertIfNegative val="0"/>
          <c:cat>
            <c:strRef>
              <c:f>stocks!$A$4:$A$15</c:f>
              <c:strCache>
                <c:ptCount val="12"/>
                <c:pt idx="0">
                  <c:v>Campbell's Soup</c:v>
                </c:pt>
                <c:pt idx="1">
                  <c:v>Chrysler</c:v>
                </c:pt>
                <c:pt idx="2">
                  <c:v>Coca Cola</c:v>
                </c:pt>
                <c:pt idx="3">
                  <c:v>Disney</c:v>
                </c:pt>
                <c:pt idx="4">
                  <c:v>Eastman Kodak</c:v>
                </c:pt>
                <c:pt idx="5">
                  <c:v>Federal Express</c:v>
                </c:pt>
                <c:pt idx="6">
                  <c:v>Ford Motor Co.</c:v>
                </c:pt>
                <c:pt idx="7">
                  <c:v>General Motors</c:v>
                </c:pt>
                <c:pt idx="8">
                  <c:v>Heinz</c:v>
                </c:pt>
                <c:pt idx="9">
                  <c:v>Hershey</c:v>
                </c:pt>
                <c:pt idx="10">
                  <c:v>McDonald's</c:v>
                </c:pt>
                <c:pt idx="11">
                  <c:v>PepsiCo</c:v>
                </c:pt>
              </c:strCache>
            </c:strRef>
          </c:cat>
          <c:val>
            <c:numRef>
              <c:f>stocks!$D$4:$D$15</c:f>
              <c:numCache>
                <c:formatCode>"$"#,##0.00</c:formatCode>
                <c:ptCount val="12"/>
                <c:pt idx="0">
                  <c:v>4080</c:v>
                </c:pt>
                <c:pt idx="1">
                  <c:v>1862.5</c:v>
                </c:pt>
                <c:pt idx="2">
                  <c:v>1743.75</c:v>
                </c:pt>
                <c:pt idx="3">
                  <c:v>5208.45</c:v>
                </c:pt>
                <c:pt idx="4">
                  <c:v>3375</c:v>
                </c:pt>
                <c:pt idx="5">
                  <c:v>5479.2</c:v>
                </c:pt>
                <c:pt idx="6">
                  <c:v>3310.4</c:v>
                </c:pt>
                <c:pt idx="7">
                  <c:v>1130</c:v>
                </c:pt>
                <c:pt idx="8">
                  <c:v>1175</c:v>
                </c:pt>
                <c:pt idx="9">
                  <c:v>557.5</c:v>
                </c:pt>
                <c:pt idx="10">
                  <c:v>3830.4</c:v>
                </c:pt>
                <c:pt idx="11">
                  <c:v>1510</c:v>
                </c:pt>
              </c:numCache>
            </c:numRef>
          </c:val>
        </c:ser>
        <c:ser>
          <c:idx val="1"/>
          <c:order val="1"/>
          <c:tx>
            <c:strRef>
              <c:f>stocks!$H$3</c:f>
              <c:strCache>
                <c:ptCount val="1"/>
                <c:pt idx="0">
                  <c:v>March Value</c:v>
                </c:pt>
              </c:strCache>
            </c:strRef>
          </c:tx>
          <c:invertIfNegative val="0"/>
          <c:val>
            <c:numRef>
              <c:f>stocks!$H$4:$H$15</c:f>
              <c:numCache>
                <c:formatCode>"$"#,##0.00</c:formatCode>
                <c:ptCount val="12"/>
                <c:pt idx="0">
                  <c:v>5400</c:v>
                </c:pt>
                <c:pt idx="1">
                  <c:v>1162.5</c:v>
                </c:pt>
                <c:pt idx="2">
                  <c:v>1737.5</c:v>
                </c:pt>
                <c:pt idx="3">
                  <c:v>4542.2</c:v>
                </c:pt>
                <c:pt idx="4">
                  <c:v>3062.5</c:v>
                </c:pt>
                <c:pt idx="5">
                  <c:v>5681.7</c:v>
                </c:pt>
                <c:pt idx="6">
                  <c:v>4290.4000000000005</c:v>
                </c:pt>
                <c:pt idx="7">
                  <c:v>1340</c:v>
                </c:pt>
                <c:pt idx="8">
                  <c:v>1243.75</c:v>
                </c:pt>
                <c:pt idx="9">
                  <c:v>527.5</c:v>
                </c:pt>
                <c:pt idx="10">
                  <c:v>3890.4</c:v>
                </c:pt>
                <c:pt idx="11">
                  <c:v>1110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23392"/>
        <c:axId val="207761856"/>
      </c:barChart>
      <c:catAx>
        <c:axId val="2614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76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76185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142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58468918175672"/>
          <c:y val="0.34444556815719135"/>
          <c:w val="0.20770887723915143"/>
          <c:h val="0.33333477810686502"/>
        </c:manualLayout>
      </c:layout>
      <c:overlay val="0"/>
    </c:legend>
    <c:plotVisOnly val="1"/>
    <c:dispBlanksAs val="gap"/>
    <c:showDLblsOverMax val="0"/>
  </c:chart>
  <c:spPr>
    <a:solidFill>
      <a:schemeClr val="bg2"/>
    </a:solidFill>
  </c:sp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Aquarium Cycle</a:t>
            </a:r>
          </a:p>
        </c:rich>
      </c:tx>
      <c:layout>
        <c:manualLayout>
          <c:xMode val="edge"/>
          <c:yMode val="edge"/>
          <c:x val="0.281188318613458"/>
          <c:y val="4.8780902387201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3179613222862"/>
          <c:y val="0.26829374799029787"/>
          <c:w val="0.72277297607226187"/>
          <c:h val="0.49593692810327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aquarium!$B$3</c:f>
              <c:strCache>
                <c:ptCount val="1"/>
                <c:pt idx="0">
                  <c:v>Ammonia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aquarium!$A$4:$A$24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 (water change)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strCache>
            </c:strRef>
          </c:cat>
          <c:val>
            <c:numRef>
              <c:f>aquarium!$B$4:$B$24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aquarium!$C$3</c:f>
              <c:strCache>
                <c:ptCount val="1"/>
                <c:pt idx="0">
                  <c:v>Nitrite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aquarium!$A$4:$A$24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 (water change)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strCache>
            </c:strRef>
          </c:cat>
          <c:val>
            <c:numRef>
              <c:f>aquarium!$C$4:$C$24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14</c:v>
                </c:pt>
                <c:pt idx="11">
                  <c:v>18</c:v>
                </c:pt>
                <c:pt idx="12">
                  <c:v>22</c:v>
                </c:pt>
                <c:pt idx="13">
                  <c:v>24</c:v>
                </c:pt>
                <c:pt idx="14">
                  <c:v>25</c:v>
                </c:pt>
                <c:pt idx="15">
                  <c:v>20</c:v>
                </c:pt>
                <c:pt idx="16">
                  <c:v>1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aquarium!$D$3</c:f>
              <c:strCache>
                <c:ptCount val="1"/>
                <c:pt idx="0">
                  <c:v>Nitrate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aquarium!$A$4:$A$24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 (water change)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strCache>
            </c:strRef>
          </c:cat>
          <c:val>
            <c:numRef>
              <c:f>aquarium!$D$4:$D$24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3</c:v>
                </c:pt>
                <c:pt idx="14">
                  <c:v>5</c:v>
                </c:pt>
                <c:pt idx="15">
                  <c:v>20</c:v>
                </c:pt>
                <c:pt idx="16">
                  <c:v>27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470136"/>
        <c:axId val="314476016"/>
      </c:barChart>
      <c:catAx>
        <c:axId val="314470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Since Set-Up</a:t>
                </a:r>
              </a:p>
            </c:rich>
          </c:tx>
          <c:layout>
            <c:manualLayout>
              <c:xMode val="edge"/>
              <c:yMode val="edge"/>
              <c:x val="0.37623797025371825"/>
              <c:y val="0.853661792275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476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447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Levels</a:t>
                </a:r>
              </a:p>
            </c:rich>
          </c:tx>
          <c:layout>
            <c:manualLayout>
              <c:xMode val="edge"/>
              <c:yMode val="edge"/>
              <c:x val="3.1683302360927507E-2"/>
              <c:y val="0.434961129858767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470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38692517449911"/>
          <c:y val="0.40244069491313589"/>
          <c:w val="0.12475250812626526"/>
          <c:h val="0.325204349456317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8100">
      <a:pattFill prst="pct25">
        <a:fgClr>
          <a:srgbClr val="993366"/>
        </a:fgClr>
        <a:bgClr>
          <a:srgbClr val="FFFFFF"/>
        </a:bgClr>
      </a:patt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20146981627295"/>
          <c:y val="4.21942909310249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750" b="0" i="0" u="none" strike="noStrike" baseline="0">
              <a:solidFill>
                <a:srgbClr val="FF66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060451443569554"/>
          <c:y val="0.30387342743793627"/>
          <c:w val="0.59382026468565619"/>
          <c:h val="0.42616209356084173"/>
        </c:manualLayout>
      </c:layout>
      <c:lineChart>
        <c:grouping val="standard"/>
        <c:varyColors val="0"/>
        <c:ser>
          <c:idx val="0"/>
          <c:order val="0"/>
          <c:tx>
            <c:strRef>
              <c:f>track!$A$5</c:f>
              <c:strCache>
                <c:ptCount val="1"/>
                <c:pt idx="0">
                  <c:v>Hannah Otis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track!$B$4:$E$4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track!$B$5:$E$5</c:f>
              <c:numCache>
                <c:formatCode>0.0</c:formatCode>
                <c:ptCount val="4"/>
                <c:pt idx="0">
                  <c:v>16.5</c:v>
                </c:pt>
                <c:pt idx="1">
                  <c:v>16.3</c:v>
                </c:pt>
                <c:pt idx="2">
                  <c:v>16</c:v>
                </c:pt>
                <c:pt idx="3">
                  <c:v>15.8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74448"/>
        <c:axId val="314473272"/>
      </c:lineChart>
      <c:catAx>
        <c:axId val="31447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0397438320209972"/>
              <c:y val="0.848104856458160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473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473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3.5320104986876641E-2"/>
              <c:y val="0.451478782543486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47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96199475065614"/>
          <c:y val="0.17467566554180727"/>
          <c:w val="0.52346162729658796"/>
          <c:h val="9.8465626579286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66675</xdr:rowOff>
    </xdr:from>
    <xdr:to>
      <xdr:col>8</xdr:col>
      <xdr:colOff>581025</xdr:colOff>
      <xdr:row>27</xdr:row>
      <xdr:rowOff>133350</xdr:rowOff>
    </xdr:to>
    <xdr:sp macro="" textlink="">
      <xdr:nvSpPr>
        <xdr:cNvPr id="24578" name="Text Box 2"/>
        <xdr:cNvSpPr txBox="1">
          <a:spLocks noChangeArrowheads="1"/>
        </xdr:cNvSpPr>
      </xdr:nvSpPr>
      <xdr:spPr bwMode="auto">
        <a:xfrm>
          <a:off x="542925" y="390525"/>
          <a:ext cx="4914900" cy="4114800"/>
        </a:xfrm>
        <a:prstGeom prst="rect">
          <a:avLst/>
        </a:prstGeom>
        <a:solidFill>
          <a:srgbClr val="FF99CC"/>
        </a:solidFill>
        <a:ln w="571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1.  Use the handouts provided to create the      appropriate charts for each exercise.  </a:t>
          </a:r>
        </a:p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Format all charts with unique backgrounds, fonts, etc. to specialize the look of your work.</a:t>
          </a: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2.  Remember to set up your header and footer for each worksheet.  PRINT PREVIEW EACH WORKSHEET AS YOU COMPLETE IT!</a:t>
          </a: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3. Resize all charts so your work is an object in your completed worksheet.   </a:t>
          </a: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9525</xdr:rowOff>
    </xdr:from>
    <xdr:to>
      <xdr:col>3</xdr:col>
      <xdr:colOff>285750</xdr:colOff>
      <xdr:row>26</xdr:row>
      <xdr:rowOff>76200</xdr:rowOff>
    </xdr:to>
    <xdr:graphicFrame macro="">
      <xdr:nvGraphicFramePr>
        <xdr:cNvPr id="42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9</xdr:row>
      <xdr:rowOff>95250</xdr:rowOff>
    </xdr:from>
    <xdr:to>
      <xdr:col>10</xdr:col>
      <xdr:colOff>257175</xdr:colOff>
      <xdr:row>22</xdr:row>
      <xdr:rowOff>9525</xdr:rowOff>
    </xdr:to>
    <xdr:graphicFrame macro="">
      <xdr:nvGraphicFramePr>
        <xdr:cNvPr id="11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123825</xdr:rowOff>
    </xdr:from>
    <xdr:to>
      <xdr:col>5</xdr:col>
      <xdr:colOff>295275</xdr:colOff>
      <xdr:row>35</xdr:row>
      <xdr:rowOff>95250</xdr:rowOff>
    </xdr:to>
    <xdr:graphicFrame macro="">
      <xdr:nvGraphicFramePr>
        <xdr:cNvPr id="185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18</xdr:row>
      <xdr:rowOff>9525</xdr:rowOff>
    </xdr:from>
    <xdr:to>
      <xdr:col>8</xdr:col>
      <xdr:colOff>609600</xdr:colOff>
      <xdr:row>30</xdr:row>
      <xdr:rowOff>142875</xdr:rowOff>
    </xdr:to>
    <xdr:graphicFrame macro="">
      <xdr:nvGraphicFramePr>
        <xdr:cNvPr id="934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133350</xdr:rowOff>
    </xdr:from>
    <xdr:to>
      <xdr:col>10</xdr:col>
      <xdr:colOff>428625</xdr:colOff>
      <xdr:row>13</xdr:row>
      <xdr:rowOff>28575</xdr:rowOff>
    </xdr:to>
    <xdr:graphicFrame macro="">
      <xdr:nvGraphicFramePr>
        <xdr:cNvPr id="2058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13</xdr:row>
      <xdr:rowOff>9525</xdr:rowOff>
    </xdr:from>
    <xdr:to>
      <xdr:col>11</xdr:col>
      <xdr:colOff>390525</xdr:colOff>
      <xdr:row>32</xdr:row>
      <xdr:rowOff>0</xdr:rowOff>
    </xdr:to>
    <xdr:graphicFrame macro="">
      <xdr:nvGraphicFramePr>
        <xdr:cNvPr id="22630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K19" sqref="K19"/>
    </sheetView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>
    <oddHeader>&amp;LYour NAME&amp;CYour PERIOD&amp;RPage Number</oddHeader>
    <oddFooter>&amp;LFile Name&amp;RSheet Name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/>
  </sheetViews>
  <sheetFormatPr defaultRowHeight="12.75" x14ac:dyDescent="0.2"/>
  <cols>
    <col min="1" max="1" width="15.7109375" bestFit="1" customWidth="1"/>
    <col min="2" max="2" width="9.42578125" customWidth="1"/>
    <col min="3" max="3" width="9.28515625" customWidth="1"/>
  </cols>
  <sheetData>
    <row r="1" spans="1:3" x14ac:dyDescent="0.2">
      <c r="A1" s="1" t="s">
        <v>32</v>
      </c>
      <c r="B1" s="6">
        <v>3.5</v>
      </c>
    </row>
    <row r="2" spans="1:3" x14ac:dyDescent="0.2">
      <c r="A2" s="1" t="s">
        <v>33</v>
      </c>
      <c r="B2" s="9">
        <v>1.75</v>
      </c>
    </row>
    <row r="3" spans="1:3" x14ac:dyDescent="0.2">
      <c r="A3" s="1" t="s">
        <v>34</v>
      </c>
      <c r="B3" s="6">
        <v>100</v>
      </c>
    </row>
    <row r="5" spans="1:3" x14ac:dyDescent="0.2">
      <c r="A5" s="7" t="s">
        <v>35</v>
      </c>
      <c r="B5" s="10" t="s">
        <v>36</v>
      </c>
      <c r="C5" s="7" t="s">
        <v>37</v>
      </c>
    </row>
    <row r="6" spans="1:3" x14ac:dyDescent="0.2">
      <c r="A6" s="8">
        <v>0</v>
      </c>
      <c r="B6" s="11">
        <f t="shared" ref="B6:B16" si="0">A6*$B$1</f>
        <v>0</v>
      </c>
      <c r="C6" s="9">
        <f t="shared" ref="C6:C16" si="1">A6*$B$2+$B$3</f>
        <v>100</v>
      </c>
    </row>
    <row r="7" spans="1:3" x14ac:dyDescent="0.2">
      <c r="A7" s="8">
        <v>10</v>
      </c>
      <c r="B7" s="11">
        <f t="shared" si="0"/>
        <v>35</v>
      </c>
      <c r="C7" s="9">
        <f t="shared" si="1"/>
        <v>117.5</v>
      </c>
    </row>
    <row r="8" spans="1:3" x14ac:dyDescent="0.2">
      <c r="A8" s="8">
        <v>20</v>
      </c>
      <c r="B8" s="11">
        <f t="shared" si="0"/>
        <v>70</v>
      </c>
      <c r="C8" s="9">
        <f t="shared" si="1"/>
        <v>135</v>
      </c>
    </row>
    <row r="9" spans="1:3" x14ac:dyDescent="0.2">
      <c r="A9" s="8">
        <v>30</v>
      </c>
      <c r="B9" s="11">
        <f t="shared" si="0"/>
        <v>105</v>
      </c>
      <c r="C9" s="9">
        <f t="shared" si="1"/>
        <v>152.5</v>
      </c>
    </row>
    <row r="10" spans="1:3" x14ac:dyDescent="0.2">
      <c r="A10" s="8">
        <v>40</v>
      </c>
      <c r="B10" s="11">
        <f t="shared" si="0"/>
        <v>140</v>
      </c>
      <c r="C10" s="9">
        <f t="shared" si="1"/>
        <v>170</v>
      </c>
    </row>
    <row r="11" spans="1:3" x14ac:dyDescent="0.2">
      <c r="A11" s="8">
        <v>50</v>
      </c>
      <c r="B11" s="11">
        <f t="shared" si="0"/>
        <v>175</v>
      </c>
      <c r="C11" s="9">
        <f t="shared" si="1"/>
        <v>187.5</v>
      </c>
    </row>
    <row r="12" spans="1:3" x14ac:dyDescent="0.2">
      <c r="A12" s="8">
        <v>60</v>
      </c>
      <c r="B12" s="11">
        <f t="shared" si="0"/>
        <v>210</v>
      </c>
      <c r="C12" s="9">
        <f t="shared" si="1"/>
        <v>205</v>
      </c>
    </row>
    <row r="13" spans="1:3" x14ac:dyDescent="0.2">
      <c r="A13" s="8">
        <v>70</v>
      </c>
      <c r="B13" s="11">
        <f t="shared" si="0"/>
        <v>245</v>
      </c>
      <c r="C13" s="9">
        <f t="shared" si="1"/>
        <v>222.5</v>
      </c>
    </row>
    <row r="14" spans="1:3" x14ac:dyDescent="0.2">
      <c r="A14" s="8">
        <v>80</v>
      </c>
      <c r="B14" s="11">
        <f t="shared" si="0"/>
        <v>280</v>
      </c>
      <c r="C14" s="9">
        <f t="shared" si="1"/>
        <v>240</v>
      </c>
    </row>
    <row r="15" spans="1:3" x14ac:dyDescent="0.2">
      <c r="A15" s="8">
        <v>90</v>
      </c>
      <c r="B15" s="11">
        <f t="shared" si="0"/>
        <v>315</v>
      </c>
      <c r="C15" s="9">
        <f t="shared" si="1"/>
        <v>257.5</v>
      </c>
    </row>
    <row r="16" spans="1:3" x14ac:dyDescent="0.2">
      <c r="A16" s="8">
        <v>100</v>
      </c>
      <c r="B16" s="11">
        <f t="shared" si="0"/>
        <v>350</v>
      </c>
      <c r="C16" s="9">
        <f t="shared" si="1"/>
        <v>275</v>
      </c>
    </row>
    <row r="19" spans="1:3" x14ac:dyDescent="0.2">
      <c r="A19" s="8"/>
      <c r="B19" s="11"/>
      <c r="C19" s="9"/>
    </row>
    <row r="20" spans="1:3" x14ac:dyDescent="0.2">
      <c r="A20" s="8"/>
      <c r="B20" s="11"/>
      <c r="C20" s="9"/>
    </row>
    <row r="21" spans="1:3" x14ac:dyDescent="0.2">
      <c r="A21" s="8"/>
      <c r="B21" s="11"/>
      <c r="C21" s="9"/>
    </row>
    <row r="22" spans="1:3" x14ac:dyDescent="0.2">
      <c r="A22" s="8"/>
      <c r="B22" s="11"/>
      <c r="C22" s="9"/>
    </row>
    <row r="23" spans="1:3" x14ac:dyDescent="0.2">
      <c r="A23" s="8"/>
      <c r="B23" s="11"/>
      <c r="C23" s="9"/>
    </row>
    <row r="24" spans="1:3" x14ac:dyDescent="0.2">
      <c r="A24" s="8"/>
      <c r="B24" s="11"/>
      <c r="C24" s="9"/>
    </row>
    <row r="25" spans="1:3" x14ac:dyDescent="0.2">
      <c r="A25" s="8"/>
      <c r="B25" s="11"/>
      <c r="C25" s="9"/>
    </row>
    <row r="26" spans="1:3" x14ac:dyDescent="0.2">
      <c r="A26" s="8"/>
      <c r="B26" s="11"/>
      <c r="C26" s="9"/>
    </row>
    <row r="27" spans="1:3" x14ac:dyDescent="0.2">
      <c r="A27" s="8"/>
      <c r="B27" s="11"/>
      <c r="C27" s="9"/>
    </row>
    <row r="28" spans="1:3" x14ac:dyDescent="0.2">
      <c r="A28" s="8"/>
      <c r="B28" s="11"/>
      <c r="C28" s="9"/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2.75" x14ac:dyDescent="0.2"/>
  <cols>
    <col min="1" max="1" width="12.5703125" bestFit="1" customWidth="1"/>
    <col min="2" max="2" width="10.42578125" customWidth="1"/>
    <col min="3" max="3" width="9.7109375" customWidth="1"/>
    <col min="4" max="5" width="9.7109375" bestFit="1" customWidth="1"/>
    <col min="6" max="6" width="10.7109375" bestFit="1" customWidth="1"/>
  </cols>
  <sheetData>
    <row r="1" spans="1:6" x14ac:dyDescent="0.2">
      <c r="C1" s="4" t="s">
        <v>53</v>
      </c>
    </row>
    <row r="2" spans="1:6" x14ac:dyDescent="0.2">
      <c r="A2" s="4" t="s">
        <v>54</v>
      </c>
      <c r="C2" s="1">
        <v>50</v>
      </c>
      <c r="D2" s="1">
        <v>100</v>
      </c>
      <c r="E2" s="1">
        <v>200</v>
      </c>
      <c r="F2" s="1">
        <v>300</v>
      </c>
    </row>
    <row r="3" spans="1:6" x14ac:dyDescent="0.2">
      <c r="A3" t="s">
        <v>55</v>
      </c>
      <c r="B3" s="9">
        <v>25</v>
      </c>
      <c r="C3" s="9">
        <f>C2*$B$3</f>
        <v>1250</v>
      </c>
      <c r="D3" s="9">
        <f>D2*$B$3</f>
        <v>2500</v>
      </c>
      <c r="E3" s="9">
        <f>E2*$B$3</f>
        <v>5000</v>
      </c>
      <c r="F3" s="9">
        <f>F2*$B$3</f>
        <v>7500</v>
      </c>
    </row>
    <row r="4" spans="1:6" x14ac:dyDescent="0.2">
      <c r="A4" t="s">
        <v>56</v>
      </c>
      <c r="B4" s="9">
        <v>10</v>
      </c>
      <c r="C4" s="9">
        <f>C2*$B$4</f>
        <v>500</v>
      </c>
      <c r="D4" s="9">
        <f>D2*$B$4</f>
        <v>1000</v>
      </c>
      <c r="E4" s="9">
        <f>E2*$B$4</f>
        <v>2000</v>
      </c>
      <c r="F4" s="9">
        <f>F2*$B$4</f>
        <v>3000</v>
      </c>
    </row>
    <row r="5" spans="1:6" x14ac:dyDescent="0.2">
      <c r="A5" t="s">
        <v>57</v>
      </c>
      <c r="B5" s="9">
        <v>5</v>
      </c>
      <c r="C5" s="9">
        <f>C2*$B$5</f>
        <v>250</v>
      </c>
      <c r="D5" s="9">
        <f>D2*$B$5</f>
        <v>500</v>
      </c>
      <c r="E5" s="9">
        <f>E2*$B$5</f>
        <v>1000</v>
      </c>
      <c r="F5" s="9">
        <f>F2*$B$5</f>
        <v>1500</v>
      </c>
    </row>
    <row r="6" spans="1:6" x14ac:dyDescent="0.2">
      <c r="A6" s="4" t="s">
        <v>58</v>
      </c>
    </row>
    <row r="7" spans="1:6" x14ac:dyDescent="0.2">
      <c r="A7" t="s">
        <v>59</v>
      </c>
      <c r="B7" s="9">
        <v>3.25</v>
      </c>
      <c r="C7" s="9">
        <f>C2*$B$7</f>
        <v>162.5</v>
      </c>
      <c r="D7" s="9">
        <f>D2*$B$7</f>
        <v>325</v>
      </c>
      <c r="E7" s="9">
        <f>E2*$B$7</f>
        <v>650</v>
      </c>
      <c r="F7" s="9">
        <f>F2*$B$7</f>
        <v>975</v>
      </c>
    </row>
    <row r="8" spans="1:6" x14ac:dyDescent="0.2">
      <c r="A8" t="s">
        <v>56</v>
      </c>
      <c r="B8" s="9">
        <v>2.5</v>
      </c>
      <c r="C8" s="9">
        <f>C2*$B$8</f>
        <v>125</v>
      </c>
      <c r="D8" s="9">
        <f>D2*$B$8</f>
        <v>250</v>
      </c>
      <c r="E8" s="9">
        <f>E2*$B$8</f>
        <v>500</v>
      </c>
      <c r="F8" s="9">
        <f>F2*$B$8</f>
        <v>750</v>
      </c>
    </row>
    <row r="9" spans="1:6" x14ac:dyDescent="0.2">
      <c r="A9" t="s">
        <v>57</v>
      </c>
      <c r="B9" s="9">
        <v>0.45</v>
      </c>
      <c r="C9" s="9">
        <f>C2*$B$9</f>
        <v>22.5</v>
      </c>
      <c r="D9" s="9">
        <f>D2*$B$9</f>
        <v>45</v>
      </c>
      <c r="E9" s="9">
        <f>E2*$B$9</f>
        <v>90</v>
      </c>
      <c r="F9" s="9">
        <f>F2*$B$9</f>
        <v>135</v>
      </c>
    </row>
    <row r="10" spans="1:6" x14ac:dyDescent="0.2">
      <c r="B10" s="7" t="s">
        <v>60</v>
      </c>
      <c r="C10" s="9">
        <f>SUM(C3:C5)-SUM(C7:C9)</f>
        <v>1690</v>
      </c>
      <c r="D10" s="9">
        <f>SUM(D3:D5)-SUM(D7:D9)</f>
        <v>3380</v>
      </c>
      <c r="E10" s="9">
        <f>SUM(E3:E5)-SUM(E7:E9)</f>
        <v>6760</v>
      </c>
      <c r="F10" s="9">
        <f>SUM(F3:F5)-SUM(F7:F9)</f>
        <v>10140</v>
      </c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J20" sqref="J20"/>
    </sheetView>
  </sheetViews>
  <sheetFormatPr defaultRowHeight="12.75" x14ac:dyDescent="0.2"/>
  <cols>
    <col min="1" max="1" width="20.28515625" customWidth="1"/>
    <col min="2" max="2" width="5.5703125" bestFit="1" customWidth="1"/>
    <col min="3" max="3" width="10.7109375" customWidth="1"/>
    <col min="4" max="4" width="10.5703125" customWidth="1"/>
    <col min="5" max="5" width="11.140625" customWidth="1"/>
    <col min="6" max="6" width="10.42578125" customWidth="1"/>
    <col min="7" max="7" width="10.140625" customWidth="1"/>
  </cols>
  <sheetData>
    <row r="1" spans="1:7" x14ac:dyDescent="0.2">
      <c r="A1" s="4" t="s">
        <v>118</v>
      </c>
      <c r="B1" s="4"/>
    </row>
    <row r="3" spans="1:7" x14ac:dyDescent="0.2">
      <c r="A3" s="4" t="s">
        <v>119</v>
      </c>
      <c r="B3" s="4"/>
      <c r="C3">
        <v>100</v>
      </c>
      <c r="D3">
        <v>250</v>
      </c>
      <c r="E3">
        <v>500</v>
      </c>
      <c r="F3">
        <v>750</v>
      </c>
      <c r="G3">
        <v>1000</v>
      </c>
    </row>
    <row r="5" spans="1:7" x14ac:dyDescent="0.2">
      <c r="A5" s="4" t="s">
        <v>120</v>
      </c>
      <c r="B5" s="4"/>
    </row>
    <row r="6" spans="1:7" x14ac:dyDescent="0.2">
      <c r="A6" t="s">
        <v>121</v>
      </c>
      <c r="C6" s="6">
        <v>500</v>
      </c>
      <c r="D6" s="6">
        <v>500</v>
      </c>
      <c r="E6" s="6">
        <v>500</v>
      </c>
      <c r="F6" s="6">
        <v>500</v>
      </c>
      <c r="G6" s="6">
        <v>500</v>
      </c>
    </row>
    <row r="7" spans="1:7" x14ac:dyDescent="0.2">
      <c r="A7" t="s">
        <v>110</v>
      </c>
      <c r="C7" s="6">
        <v>1500</v>
      </c>
      <c r="D7" s="6">
        <v>1500</v>
      </c>
      <c r="E7" s="6">
        <v>1500</v>
      </c>
      <c r="F7" s="6">
        <v>1500</v>
      </c>
      <c r="G7" s="6">
        <v>1500</v>
      </c>
    </row>
    <row r="8" spans="1:7" x14ac:dyDescent="0.2">
      <c r="A8" t="s">
        <v>122</v>
      </c>
      <c r="C8" s="6">
        <v>1000</v>
      </c>
      <c r="D8" s="6">
        <v>1000</v>
      </c>
      <c r="E8" s="6">
        <v>1000</v>
      </c>
      <c r="F8" s="6">
        <v>1000</v>
      </c>
      <c r="G8" s="6">
        <v>1000</v>
      </c>
    </row>
    <row r="9" spans="1:7" x14ac:dyDescent="0.2">
      <c r="A9" s="4" t="s">
        <v>123</v>
      </c>
      <c r="B9" s="4"/>
    </row>
    <row r="10" spans="1:7" x14ac:dyDescent="0.2">
      <c r="A10" t="s">
        <v>124</v>
      </c>
      <c r="B10" s="6">
        <v>0.2</v>
      </c>
      <c r="C10" s="6">
        <f>C3*$B$10</f>
        <v>20</v>
      </c>
      <c r="D10" s="6">
        <f>D3*$B$10</f>
        <v>50</v>
      </c>
      <c r="E10" s="6">
        <f>E3*$B$10</f>
        <v>100</v>
      </c>
      <c r="F10" s="6">
        <f>F3*$B$10</f>
        <v>150</v>
      </c>
      <c r="G10" s="6">
        <f>G3*$B$10</f>
        <v>200</v>
      </c>
    </row>
    <row r="11" spans="1:7" x14ac:dyDescent="0.2">
      <c r="A11" t="s">
        <v>125</v>
      </c>
      <c r="B11" s="6">
        <v>0.15</v>
      </c>
      <c r="C11" s="6">
        <f>C3*$B$11</f>
        <v>15</v>
      </c>
      <c r="D11" s="6">
        <f>D3*$B$11</f>
        <v>37.5</v>
      </c>
      <c r="E11" s="6">
        <f>E3*$B$11</f>
        <v>75</v>
      </c>
      <c r="F11" s="6">
        <f>F3*$B$11</f>
        <v>112.5</v>
      </c>
      <c r="G11" s="6">
        <f>G3*$B$11</f>
        <v>150</v>
      </c>
    </row>
    <row r="12" spans="1:7" x14ac:dyDescent="0.2">
      <c r="A12" t="s">
        <v>126</v>
      </c>
      <c r="B12" s="6">
        <v>7.0000000000000007E-2</v>
      </c>
      <c r="C12" s="6">
        <f>C3*$B$12</f>
        <v>7.0000000000000009</v>
      </c>
      <c r="D12" s="6">
        <f>D3*$B$12</f>
        <v>17.5</v>
      </c>
      <c r="E12" s="6">
        <f>E3*$B$12</f>
        <v>35</v>
      </c>
      <c r="F12" s="6">
        <f>F3*$B$12</f>
        <v>52.500000000000007</v>
      </c>
      <c r="G12" s="6">
        <f>G3*$B$12</f>
        <v>70</v>
      </c>
    </row>
    <row r="13" spans="1:7" x14ac:dyDescent="0.2">
      <c r="A13" t="s">
        <v>127</v>
      </c>
      <c r="B13" s="6">
        <v>0.1</v>
      </c>
      <c r="C13" s="6">
        <f>C3*$B$13</f>
        <v>10</v>
      </c>
      <c r="D13" s="6">
        <f>D3*$B$13</f>
        <v>25</v>
      </c>
      <c r="E13" s="6">
        <f>E3*$B$13</f>
        <v>50</v>
      </c>
      <c r="F13" s="6">
        <f>F3*$B$13</f>
        <v>75</v>
      </c>
      <c r="G13" s="6">
        <f>G3*$B$13</f>
        <v>100</v>
      </c>
    </row>
    <row r="14" spans="1:7" x14ac:dyDescent="0.2">
      <c r="A14" s="7" t="s">
        <v>128</v>
      </c>
      <c r="B14" s="7"/>
      <c r="C14" s="6">
        <f>SUM(C6:C13)</f>
        <v>3052</v>
      </c>
      <c r="D14" s="6">
        <f>SUM(D6:D13)</f>
        <v>3130</v>
      </c>
      <c r="E14" s="6">
        <f>SUM(E6:E13)</f>
        <v>3260</v>
      </c>
      <c r="F14" s="6">
        <f>SUM(F6:F13)</f>
        <v>3390</v>
      </c>
      <c r="G14" s="6">
        <f>SUM(G6:G13)</f>
        <v>3520</v>
      </c>
    </row>
    <row r="15" spans="1:7" x14ac:dyDescent="0.2">
      <c r="A15" s="7" t="s">
        <v>129</v>
      </c>
      <c r="B15" s="7"/>
      <c r="C15" s="6">
        <f>C14/C3</f>
        <v>30.52</v>
      </c>
      <c r="D15" s="6">
        <f>D14/D3</f>
        <v>12.52</v>
      </c>
      <c r="E15" s="6">
        <f>E14/E3</f>
        <v>6.52</v>
      </c>
      <c r="F15" s="6">
        <f>F14/F3</f>
        <v>4.5199999999999996</v>
      </c>
      <c r="G15" s="6">
        <f>G14/G3</f>
        <v>3.52</v>
      </c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/>
  </sheetViews>
  <sheetFormatPr defaultRowHeight="12.75" x14ac:dyDescent="0.2"/>
  <cols>
    <col min="1" max="1" width="18.28515625" bestFit="1" customWidth="1"/>
    <col min="2" max="2" width="9.85546875" bestFit="1" customWidth="1"/>
    <col min="3" max="3" width="10.42578125" bestFit="1" customWidth="1"/>
    <col min="4" max="4" width="10.85546875" customWidth="1"/>
  </cols>
  <sheetData>
    <row r="1" spans="1:5" x14ac:dyDescent="0.2">
      <c r="A1" s="4" t="s">
        <v>38</v>
      </c>
      <c r="B1" s="4"/>
    </row>
    <row r="2" spans="1:5" x14ac:dyDescent="0.2">
      <c r="A2" s="4" t="s">
        <v>39</v>
      </c>
      <c r="B2" s="4"/>
    </row>
    <row r="4" spans="1:5" x14ac:dyDescent="0.2">
      <c r="A4" s="4" t="s">
        <v>40</v>
      </c>
      <c r="B4" s="7" t="s">
        <v>41</v>
      </c>
      <c r="C4" s="7" t="s">
        <v>42</v>
      </c>
      <c r="D4" s="7" t="s">
        <v>43</v>
      </c>
      <c r="E4" s="7" t="s">
        <v>44</v>
      </c>
    </row>
    <row r="5" spans="1:5" x14ac:dyDescent="0.2">
      <c r="A5" t="s">
        <v>45</v>
      </c>
      <c r="B5" s="6">
        <v>1.25</v>
      </c>
      <c r="C5" s="6">
        <v>1.25</v>
      </c>
      <c r="D5" s="6">
        <v>1.25</v>
      </c>
      <c r="E5" s="6">
        <v>1.25</v>
      </c>
    </row>
    <row r="6" spans="1:5" x14ac:dyDescent="0.2">
      <c r="A6" t="s">
        <v>44</v>
      </c>
      <c r="B6" s="6">
        <v>1.5</v>
      </c>
      <c r="C6" s="6">
        <v>1.5</v>
      </c>
      <c r="D6" s="6">
        <v>1.5</v>
      </c>
      <c r="E6" s="6">
        <v>1.5</v>
      </c>
    </row>
    <row r="7" spans="1:5" x14ac:dyDescent="0.2">
      <c r="A7" t="s">
        <v>46</v>
      </c>
      <c r="B7" s="6">
        <v>0.5</v>
      </c>
      <c r="C7" s="6">
        <v>0.5</v>
      </c>
      <c r="D7" s="6">
        <v>0.5</v>
      </c>
      <c r="E7" s="6">
        <v>0.5</v>
      </c>
    </row>
    <row r="8" spans="1:5" x14ac:dyDescent="0.2">
      <c r="A8" t="s">
        <v>41</v>
      </c>
      <c r="B8" s="6">
        <v>0.75</v>
      </c>
      <c r="C8" s="6">
        <v>0.75</v>
      </c>
      <c r="D8" s="6">
        <v>0</v>
      </c>
      <c r="E8" s="6">
        <v>0</v>
      </c>
    </row>
    <row r="9" spans="1:5" x14ac:dyDescent="0.2">
      <c r="A9" t="s">
        <v>47</v>
      </c>
      <c r="B9" s="6">
        <v>0</v>
      </c>
      <c r="C9" s="6">
        <v>1</v>
      </c>
      <c r="D9" s="6">
        <v>0</v>
      </c>
      <c r="E9" s="6">
        <v>0</v>
      </c>
    </row>
    <row r="10" spans="1:5" x14ac:dyDescent="0.2">
      <c r="A10" t="s">
        <v>48</v>
      </c>
      <c r="B10" s="6">
        <v>0</v>
      </c>
      <c r="C10" s="6">
        <v>0.15</v>
      </c>
      <c r="D10" s="6">
        <v>0.15</v>
      </c>
      <c r="E10" s="6">
        <v>0</v>
      </c>
    </row>
    <row r="11" spans="1:5" x14ac:dyDescent="0.2">
      <c r="A11" t="s">
        <v>49</v>
      </c>
      <c r="B11" s="6">
        <v>0</v>
      </c>
      <c r="C11" s="6">
        <v>0.35</v>
      </c>
      <c r="D11" s="6">
        <v>0.35</v>
      </c>
      <c r="E11" s="6">
        <v>0</v>
      </c>
    </row>
    <row r="12" spans="1:5" x14ac:dyDescent="0.2">
      <c r="A12" t="s">
        <v>50</v>
      </c>
      <c r="B12" s="6">
        <v>0</v>
      </c>
      <c r="C12" s="6">
        <v>0.4</v>
      </c>
      <c r="D12" s="6">
        <v>0.4</v>
      </c>
      <c r="E12" s="6">
        <v>0</v>
      </c>
    </row>
    <row r="13" spans="1:5" x14ac:dyDescent="0.2">
      <c r="A13" s="2" t="s">
        <v>51</v>
      </c>
      <c r="B13" s="6">
        <f>SUM(B5:B12)</f>
        <v>4</v>
      </c>
      <c r="C13" s="6">
        <f>SUM(C5:C12)</f>
        <v>5.9</v>
      </c>
      <c r="D13" s="6">
        <f>SUM(D5:D12)</f>
        <v>4.1500000000000004</v>
      </c>
      <c r="E13" s="6">
        <f>SUM(E5:E12)</f>
        <v>3.25</v>
      </c>
    </row>
    <row r="14" spans="1:5" x14ac:dyDescent="0.2">
      <c r="A14" s="2" t="s">
        <v>52</v>
      </c>
      <c r="B14" s="6">
        <f>IF(B13&lt;=4,1.5*B13,2*B13)</f>
        <v>6</v>
      </c>
      <c r="C14" s="6">
        <f>IF(C13&lt;=4,1.5*C13,2*C13)</f>
        <v>11.8</v>
      </c>
      <c r="D14" s="6">
        <f>IF(D13&lt;=4,1.5*D13,2*D13)</f>
        <v>8.3000000000000007</v>
      </c>
      <c r="E14" s="6">
        <f>IF(E13&lt;=4,1.5*E13,2*E13)</f>
        <v>4.875</v>
      </c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2.75" x14ac:dyDescent="0.2"/>
  <cols>
    <col min="1" max="1" width="19.5703125" style="4" customWidth="1"/>
    <col min="2" max="2" width="9.85546875" customWidth="1"/>
    <col min="3" max="3" width="8.7109375" customWidth="1"/>
    <col min="4" max="4" width="10.28515625" bestFit="1" customWidth="1"/>
  </cols>
  <sheetData>
    <row r="1" spans="1:6" x14ac:dyDescent="0.2">
      <c r="A1" s="4" t="s">
        <v>14</v>
      </c>
    </row>
    <row r="3" spans="1:6" s="4" customFormat="1" x14ac:dyDescent="0.2">
      <c r="B3" s="4" t="s">
        <v>15</v>
      </c>
      <c r="F3" s="4" t="s">
        <v>16</v>
      </c>
    </row>
    <row r="4" spans="1:6" s="2" customFormat="1" x14ac:dyDescent="0.2">
      <c r="A4" s="5"/>
      <c r="B4" s="2" t="s">
        <v>17</v>
      </c>
      <c r="C4" s="2" t="s">
        <v>18</v>
      </c>
      <c r="D4" s="2" t="s">
        <v>19</v>
      </c>
      <c r="F4" s="2" t="s">
        <v>17</v>
      </c>
    </row>
    <row r="5" spans="1:6" x14ac:dyDescent="0.2">
      <c r="A5" s="4" t="s">
        <v>20</v>
      </c>
      <c r="B5" s="6">
        <v>35</v>
      </c>
      <c r="C5" s="6">
        <v>28.65</v>
      </c>
      <c r="D5" s="6">
        <f>B5-C5</f>
        <v>6.3500000000000014</v>
      </c>
      <c r="F5" s="6">
        <f>IF(D5&gt;=0,B5,B5*1.05)</f>
        <v>35</v>
      </c>
    </row>
    <row r="6" spans="1:6" x14ac:dyDescent="0.2">
      <c r="A6" s="4" t="s">
        <v>21</v>
      </c>
      <c r="B6" s="6">
        <v>50</v>
      </c>
      <c r="C6" s="6">
        <v>43.45</v>
      </c>
      <c r="D6" s="6">
        <f>B6-C6</f>
        <v>6.5499999999999972</v>
      </c>
      <c r="F6" s="6">
        <f>IF(D6&gt;=0,B6,B6*1.05)</f>
        <v>50</v>
      </c>
    </row>
    <row r="7" spans="1:6" x14ac:dyDescent="0.2">
      <c r="A7" s="4" t="s">
        <v>22</v>
      </c>
      <c r="B7" s="6">
        <v>25</v>
      </c>
      <c r="C7" s="6">
        <v>32.75</v>
      </c>
      <c r="D7" s="6">
        <f>B7-C7</f>
        <v>-7.75</v>
      </c>
      <c r="F7" s="6">
        <f>IF(D7&gt;=0,B7,B7*1.05)</f>
        <v>26.25</v>
      </c>
    </row>
    <row r="8" spans="1:6" x14ac:dyDescent="0.2">
      <c r="A8" s="4" t="s">
        <v>23</v>
      </c>
      <c r="B8" s="6">
        <v>15</v>
      </c>
      <c r="C8" s="6">
        <v>20.5</v>
      </c>
      <c r="D8" s="6">
        <f>B8-C8</f>
        <v>-5.5</v>
      </c>
      <c r="F8" s="6">
        <f>IF(D8&gt;=0,B8,B8*1.05)</f>
        <v>15.75</v>
      </c>
    </row>
    <row r="9" spans="1:6" x14ac:dyDescent="0.2">
      <c r="A9" s="4" t="s">
        <v>24</v>
      </c>
      <c r="B9" s="6">
        <v>10</v>
      </c>
      <c r="C9" s="6">
        <v>12.56</v>
      </c>
      <c r="D9" s="6">
        <f>B9-C9</f>
        <v>-2.5600000000000005</v>
      </c>
      <c r="F9" s="6">
        <f>IF(D9&gt;=0,B9,B9*1.05)</f>
        <v>10.5</v>
      </c>
    </row>
    <row r="10" spans="1:6" x14ac:dyDescent="0.2">
      <c r="A10" s="7" t="s">
        <v>25</v>
      </c>
      <c r="B10" s="6">
        <f>SUM(B5:B9)</f>
        <v>135</v>
      </c>
      <c r="C10" s="6">
        <f>SUM(C5:C9)</f>
        <v>137.91</v>
      </c>
      <c r="F10" s="6">
        <f>SUM(F5:F9)</f>
        <v>137.5</v>
      </c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0" zoomScaleNormal="100" workbookViewId="0"/>
  </sheetViews>
  <sheetFormatPr defaultRowHeight="12.75" x14ac:dyDescent="0.2"/>
  <cols>
    <col min="1" max="1" width="17.85546875" bestFit="1" customWidth="1"/>
  </cols>
  <sheetData>
    <row r="1" spans="1:4" x14ac:dyDescent="0.2">
      <c r="C1" s="4" t="s">
        <v>100</v>
      </c>
    </row>
    <row r="2" spans="1:4" x14ac:dyDescent="0.2">
      <c r="C2" s="4" t="s">
        <v>101</v>
      </c>
    </row>
    <row r="3" spans="1:4" x14ac:dyDescent="0.2">
      <c r="C3" s="4" t="s">
        <v>102</v>
      </c>
    </row>
    <row r="5" spans="1:4" x14ac:dyDescent="0.2">
      <c r="B5" s="4">
        <v>1999</v>
      </c>
      <c r="C5" s="4">
        <v>2000</v>
      </c>
      <c r="D5" s="4">
        <v>2001</v>
      </c>
    </row>
    <row r="6" spans="1:4" x14ac:dyDescent="0.2">
      <c r="A6" s="4" t="s">
        <v>103</v>
      </c>
    </row>
    <row r="7" spans="1:4" x14ac:dyDescent="0.2">
      <c r="A7" t="s">
        <v>104</v>
      </c>
      <c r="B7" s="15">
        <v>15500</v>
      </c>
      <c r="C7" s="15">
        <v>16896</v>
      </c>
      <c r="D7" s="15">
        <v>17864</v>
      </c>
    </row>
    <row r="8" spans="1:4" x14ac:dyDescent="0.2">
      <c r="A8" t="s">
        <v>105</v>
      </c>
      <c r="B8" s="15">
        <v>27589</v>
      </c>
      <c r="C8" s="15">
        <v>26298</v>
      </c>
      <c r="D8" s="15">
        <v>25982</v>
      </c>
    </row>
    <row r="9" spans="1:4" x14ac:dyDescent="0.2">
      <c r="A9" t="s">
        <v>106</v>
      </c>
      <c r="B9" s="15">
        <v>24980</v>
      </c>
      <c r="C9" s="15">
        <v>25298</v>
      </c>
      <c r="D9" s="15">
        <v>25398</v>
      </c>
    </row>
    <row r="10" spans="1:4" x14ac:dyDescent="0.2">
      <c r="A10" s="2" t="s">
        <v>107</v>
      </c>
      <c r="B10" s="15">
        <f>SUM(B7:B9)</f>
        <v>68069</v>
      </c>
      <c r="C10" s="15">
        <f>SUM(C7:C9)</f>
        <v>68492</v>
      </c>
      <c r="D10" s="15">
        <f>SUM(D7:D9)</f>
        <v>69244</v>
      </c>
    </row>
    <row r="11" spans="1:4" x14ac:dyDescent="0.2">
      <c r="A11" s="4" t="s">
        <v>58</v>
      </c>
      <c r="B11" s="15"/>
      <c r="C11" s="15"/>
      <c r="D11" s="15"/>
    </row>
    <row r="12" spans="1:4" x14ac:dyDescent="0.2">
      <c r="A12" t="s">
        <v>108</v>
      </c>
      <c r="B12" s="15">
        <v>5000</v>
      </c>
      <c r="C12" s="15">
        <v>4500</v>
      </c>
      <c r="D12" s="15">
        <v>4500</v>
      </c>
    </row>
    <row r="13" spans="1:4" x14ac:dyDescent="0.2">
      <c r="A13" t="s">
        <v>109</v>
      </c>
      <c r="B13" s="15">
        <v>2000</v>
      </c>
      <c r="C13" s="15">
        <v>1000</v>
      </c>
      <c r="D13" s="15">
        <v>2750</v>
      </c>
    </row>
    <row r="14" spans="1:4" x14ac:dyDescent="0.2">
      <c r="A14" t="s">
        <v>40</v>
      </c>
      <c r="B14" s="15">
        <v>13275</v>
      </c>
      <c r="C14" s="15">
        <v>15298</v>
      </c>
      <c r="D14" s="15">
        <v>16490</v>
      </c>
    </row>
    <row r="15" spans="1:4" x14ac:dyDescent="0.2">
      <c r="A15" t="s">
        <v>110</v>
      </c>
      <c r="B15" s="15">
        <v>30000</v>
      </c>
      <c r="C15" s="15">
        <v>30000</v>
      </c>
      <c r="D15" s="15">
        <v>35000</v>
      </c>
    </row>
    <row r="16" spans="1:4" x14ac:dyDescent="0.2">
      <c r="A16" t="s">
        <v>111</v>
      </c>
      <c r="B16" s="15">
        <v>6570</v>
      </c>
      <c r="C16" s="15">
        <v>7250</v>
      </c>
      <c r="D16" s="15">
        <v>8090</v>
      </c>
    </row>
    <row r="17" spans="1:4" x14ac:dyDescent="0.2">
      <c r="A17" s="2" t="s">
        <v>112</v>
      </c>
      <c r="B17" s="15">
        <f>SUM(B12:B16)</f>
        <v>56845</v>
      </c>
      <c r="C17" s="15">
        <f>SUM(C12:C16)</f>
        <v>58048</v>
      </c>
      <c r="D17" s="15">
        <f>SUM(D12:D16)</f>
        <v>66830</v>
      </c>
    </row>
    <row r="18" spans="1:4" x14ac:dyDescent="0.2">
      <c r="A18" s="2" t="s">
        <v>113</v>
      </c>
      <c r="B18" s="15">
        <f>B10-B17</f>
        <v>11224</v>
      </c>
      <c r="C18" s="15">
        <f>C10-C17</f>
        <v>10444</v>
      </c>
      <c r="D18" s="15">
        <f>D10-D17</f>
        <v>2414</v>
      </c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B5" sqref="B5"/>
    </sheetView>
  </sheetViews>
  <sheetFormatPr defaultRowHeight="12.75" x14ac:dyDescent="0.2"/>
  <cols>
    <col min="1" max="1" width="14.85546875" customWidth="1"/>
    <col min="2" max="2" width="17.28515625" bestFit="1" customWidth="1"/>
    <col min="3" max="4" width="14.28515625" bestFit="1" customWidth="1"/>
    <col min="7" max="7" width="9.7109375" bestFit="1" customWidth="1"/>
    <col min="8" max="8" width="11.7109375" bestFit="1" customWidth="1"/>
    <col min="9" max="9" width="11.28515625" bestFit="1" customWidth="1"/>
  </cols>
  <sheetData>
    <row r="1" spans="1:10" x14ac:dyDescent="0.2">
      <c r="A1" s="4" t="s">
        <v>61</v>
      </c>
    </row>
    <row r="3" spans="1:10" x14ac:dyDescent="0.2">
      <c r="A3" s="4" t="s">
        <v>62</v>
      </c>
      <c r="B3" s="7" t="s">
        <v>63</v>
      </c>
      <c r="C3" s="7" t="s">
        <v>64</v>
      </c>
      <c r="D3" s="7" t="s">
        <v>65</v>
      </c>
      <c r="E3" s="7" t="s">
        <v>66</v>
      </c>
      <c r="F3" s="7" t="s">
        <v>67</v>
      </c>
      <c r="G3" s="7" t="s">
        <v>68</v>
      </c>
      <c r="H3" s="7" t="s">
        <v>69</v>
      </c>
      <c r="I3" s="12" t="s">
        <v>70</v>
      </c>
    </row>
    <row r="4" spans="1:10" x14ac:dyDescent="0.2">
      <c r="A4" t="s">
        <v>71</v>
      </c>
      <c r="B4">
        <v>80</v>
      </c>
      <c r="C4" s="6">
        <v>51</v>
      </c>
      <c r="D4" s="6">
        <f>B4*C4</f>
        <v>4080</v>
      </c>
      <c r="E4" s="6">
        <v>54.25</v>
      </c>
      <c r="F4" s="6">
        <v>60.75</v>
      </c>
      <c r="G4" s="6">
        <v>67.5</v>
      </c>
      <c r="H4" s="6">
        <f>B4*G4</f>
        <v>5400</v>
      </c>
      <c r="I4" s="13" t="str">
        <f>IF(H4&gt;1.25*D4,"Sell", "Retain")</f>
        <v>Sell</v>
      </c>
    </row>
    <row r="5" spans="1:10" x14ac:dyDescent="0.2">
      <c r="A5" t="s">
        <v>72</v>
      </c>
      <c r="B5">
        <v>50</v>
      </c>
      <c r="C5" s="6">
        <v>37.25</v>
      </c>
      <c r="D5" s="6">
        <f t="shared" ref="D5:D15" si="0">B5*C5</f>
        <v>1862.5</v>
      </c>
      <c r="E5" s="6">
        <v>33.25</v>
      </c>
      <c r="F5" s="6">
        <v>27</v>
      </c>
      <c r="G5" s="6">
        <v>23.25</v>
      </c>
      <c r="H5" s="6">
        <f t="shared" ref="H5:H15" si="1">B5*G5</f>
        <v>1162.5</v>
      </c>
      <c r="I5" s="13" t="str">
        <f t="shared" ref="I5:I15" si="2">IF(H5&gt;1.25*D5,"Sell", "Retain")</f>
        <v>Retain</v>
      </c>
    </row>
    <row r="6" spans="1:10" x14ac:dyDescent="0.2">
      <c r="A6" t="s">
        <v>73</v>
      </c>
      <c r="B6">
        <v>25</v>
      </c>
      <c r="C6" s="6">
        <v>69.75</v>
      </c>
      <c r="D6" s="6">
        <f t="shared" si="0"/>
        <v>1743.75</v>
      </c>
      <c r="E6" s="6">
        <v>65.25</v>
      </c>
      <c r="F6" s="6">
        <v>60.75</v>
      </c>
      <c r="G6" s="6">
        <v>69.5</v>
      </c>
      <c r="H6" s="6">
        <f t="shared" si="1"/>
        <v>1737.5</v>
      </c>
      <c r="I6" s="13" t="str">
        <f t="shared" si="2"/>
        <v>Retain</v>
      </c>
    </row>
    <row r="7" spans="1:10" x14ac:dyDescent="0.2">
      <c r="A7" t="s">
        <v>74</v>
      </c>
      <c r="B7">
        <v>65</v>
      </c>
      <c r="C7" s="6">
        <v>80.13</v>
      </c>
      <c r="D7" s="6">
        <f t="shared" si="0"/>
        <v>5208.45</v>
      </c>
      <c r="E7" s="6">
        <v>74.88</v>
      </c>
      <c r="F7" s="6">
        <v>68.13</v>
      </c>
      <c r="G7" s="6">
        <v>69.88</v>
      </c>
      <c r="H7" s="6">
        <f t="shared" si="1"/>
        <v>4542.2</v>
      </c>
      <c r="I7" s="13" t="str">
        <f t="shared" si="2"/>
        <v>Retain</v>
      </c>
    </row>
    <row r="8" spans="1:10" x14ac:dyDescent="0.2">
      <c r="A8" t="s">
        <v>75</v>
      </c>
      <c r="B8">
        <v>50</v>
      </c>
      <c r="C8" s="6">
        <v>67.5</v>
      </c>
      <c r="D8" s="6">
        <f t="shared" si="0"/>
        <v>3375</v>
      </c>
      <c r="E8" s="6">
        <v>74.25</v>
      </c>
      <c r="F8" s="6">
        <v>65.75</v>
      </c>
      <c r="G8" s="6">
        <v>61.25</v>
      </c>
      <c r="H8" s="6">
        <f t="shared" si="1"/>
        <v>3062.5</v>
      </c>
      <c r="I8" s="13" t="str">
        <f t="shared" si="2"/>
        <v>Retain</v>
      </c>
    </row>
    <row r="9" spans="1:10" x14ac:dyDescent="0.2">
      <c r="A9" t="s">
        <v>76</v>
      </c>
      <c r="B9">
        <v>90</v>
      </c>
      <c r="C9" s="6">
        <v>60.88</v>
      </c>
      <c r="D9" s="6">
        <f t="shared" si="0"/>
        <v>5479.2</v>
      </c>
      <c r="E9" s="6">
        <v>63.88</v>
      </c>
      <c r="F9" s="6">
        <v>67.38</v>
      </c>
      <c r="G9" s="6">
        <v>63.13</v>
      </c>
      <c r="H9" s="6">
        <f t="shared" si="1"/>
        <v>5681.7</v>
      </c>
      <c r="I9" s="13" t="str">
        <f t="shared" si="2"/>
        <v>Retain</v>
      </c>
    </row>
    <row r="10" spans="1:10" x14ac:dyDescent="0.2">
      <c r="A10" t="s">
        <v>77</v>
      </c>
      <c r="B10">
        <v>80</v>
      </c>
      <c r="C10" s="6">
        <v>41.38</v>
      </c>
      <c r="D10" s="6">
        <f t="shared" si="0"/>
        <v>3310.4</v>
      </c>
      <c r="E10" s="6">
        <v>45.63</v>
      </c>
      <c r="F10" s="6">
        <v>48.38</v>
      </c>
      <c r="G10" s="6">
        <v>53.63</v>
      </c>
      <c r="H10" s="6">
        <f t="shared" si="1"/>
        <v>4290.4000000000005</v>
      </c>
      <c r="I10" s="13" t="str">
        <f t="shared" si="2"/>
        <v>Sell</v>
      </c>
      <c r="J10" s="6"/>
    </row>
    <row r="11" spans="1:10" x14ac:dyDescent="0.2">
      <c r="A11" t="s">
        <v>78</v>
      </c>
      <c r="B11">
        <v>40</v>
      </c>
      <c r="C11" s="6">
        <v>28.25</v>
      </c>
      <c r="D11" s="6">
        <f t="shared" si="0"/>
        <v>1130</v>
      </c>
      <c r="E11" s="6">
        <v>23.5</v>
      </c>
      <c r="F11" s="6">
        <v>28.5</v>
      </c>
      <c r="G11" s="6">
        <v>33.5</v>
      </c>
      <c r="H11" s="6">
        <f t="shared" si="1"/>
        <v>1340</v>
      </c>
      <c r="I11" s="13" t="str">
        <f t="shared" si="2"/>
        <v>Retain</v>
      </c>
    </row>
    <row r="12" spans="1:10" x14ac:dyDescent="0.2">
      <c r="A12" t="s">
        <v>79</v>
      </c>
      <c r="B12">
        <v>25</v>
      </c>
      <c r="C12" s="6">
        <v>47</v>
      </c>
      <c r="D12" s="6">
        <f t="shared" si="0"/>
        <v>1175</v>
      </c>
      <c r="E12" s="6">
        <v>41.75</v>
      </c>
      <c r="F12" s="6">
        <v>45</v>
      </c>
      <c r="G12" s="6">
        <v>49.75</v>
      </c>
      <c r="H12" s="6">
        <f t="shared" si="1"/>
        <v>1243.75</v>
      </c>
      <c r="I12" s="13" t="str">
        <f t="shared" si="2"/>
        <v>Retain</v>
      </c>
    </row>
    <row r="13" spans="1:10" x14ac:dyDescent="0.2">
      <c r="A13" t="s">
        <v>80</v>
      </c>
      <c r="B13">
        <v>10</v>
      </c>
      <c r="C13" s="6">
        <v>55.75</v>
      </c>
      <c r="D13" s="6">
        <f t="shared" si="0"/>
        <v>557.5</v>
      </c>
      <c r="E13" s="6">
        <v>60.25</v>
      </c>
      <c r="F13" s="6">
        <v>55.5</v>
      </c>
      <c r="G13" s="6">
        <v>52.75</v>
      </c>
      <c r="H13" s="6">
        <f t="shared" si="1"/>
        <v>527.5</v>
      </c>
      <c r="I13" s="13" t="str">
        <f t="shared" si="2"/>
        <v>Retain</v>
      </c>
    </row>
    <row r="14" spans="1:10" x14ac:dyDescent="0.2">
      <c r="A14" t="s">
        <v>81</v>
      </c>
      <c r="B14">
        <v>80</v>
      </c>
      <c r="C14" s="6">
        <v>47.88</v>
      </c>
      <c r="D14" s="6">
        <f t="shared" si="0"/>
        <v>3830.4</v>
      </c>
      <c r="E14" s="6">
        <v>44.63</v>
      </c>
      <c r="F14" s="6">
        <v>41.38</v>
      </c>
      <c r="G14" s="6">
        <v>48.63</v>
      </c>
      <c r="H14" s="6">
        <f t="shared" si="1"/>
        <v>3890.4</v>
      </c>
      <c r="I14" s="13" t="str">
        <f t="shared" si="2"/>
        <v>Retain</v>
      </c>
    </row>
    <row r="15" spans="1:10" x14ac:dyDescent="0.2">
      <c r="A15" t="s">
        <v>82</v>
      </c>
      <c r="B15">
        <v>40</v>
      </c>
      <c r="C15" s="6">
        <v>37.75</v>
      </c>
      <c r="D15" s="6">
        <f t="shared" si="0"/>
        <v>1510</v>
      </c>
      <c r="E15" s="6">
        <v>36.25</v>
      </c>
      <c r="F15" s="6">
        <v>31.25</v>
      </c>
      <c r="G15" s="6">
        <v>27.75</v>
      </c>
      <c r="H15" s="6">
        <f t="shared" si="1"/>
        <v>1110</v>
      </c>
      <c r="I15" s="13" t="str">
        <f t="shared" si="2"/>
        <v>Retain</v>
      </c>
    </row>
    <row r="16" spans="1:10" x14ac:dyDescent="0.2">
      <c r="C16" s="7" t="s">
        <v>83</v>
      </c>
      <c r="D16" s="6">
        <f>MAX(D4:D15)</f>
        <v>5479.2</v>
      </c>
      <c r="G16" s="7" t="s">
        <v>83</v>
      </c>
      <c r="H16" s="6">
        <f>MAX(H4:H15)</f>
        <v>5681.7</v>
      </c>
    </row>
    <row r="17" spans="3:8" x14ac:dyDescent="0.2">
      <c r="C17" s="7" t="s">
        <v>84</v>
      </c>
      <c r="D17" s="6">
        <f>MIN(D4:D15)</f>
        <v>557.5</v>
      </c>
      <c r="G17" s="7" t="s">
        <v>84</v>
      </c>
      <c r="H17" s="6">
        <f>MIN(H4:H15)</f>
        <v>527.5</v>
      </c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A9" sqref="A9"/>
    </sheetView>
  </sheetViews>
  <sheetFormatPr defaultRowHeight="12.75" x14ac:dyDescent="0.2"/>
  <cols>
    <col min="1" max="1" width="20.7109375" bestFit="1" customWidth="1"/>
    <col min="7" max="7" width="9.85546875" bestFit="1" customWidth="1"/>
    <col min="8" max="8" width="12.5703125" bestFit="1" customWidth="1"/>
    <col min="9" max="9" width="12.85546875" bestFit="1" customWidth="1"/>
  </cols>
  <sheetData>
    <row r="1" spans="1:9" s="1" customFormat="1" x14ac:dyDescent="0.2">
      <c r="A1" s="1" t="s">
        <v>130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t="s">
        <v>8</v>
      </c>
      <c r="B2" s="3">
        <v>0.12083333333333333</v>
      </c>
      <c r="C2" s="3">
        <v>0.1150462962962963</v>
      </c>
      <c r="D2" s="3">
        <v>0.12159722222222223</v>
      </c>
      <c r="E2" s="3">
        <v>9.9722222222222226E-2</v>
      </c>
      <c r="F2" s="3">
        <v>0.1152199074074074</v>
      </c>
      <c r="G2" s="3">
        <f t="shared" ref="G2:G7" si="0">AVERAGE(B2:F2)</f>
        <v>0.11448379629629631</v>
      </c>
      <c r="H2" s="3">
        <f t="shared" ref="H2:H7" si="1">MIN(B2:F2)</f>
        <v>9.9722222222222226E-2</v>
      </c>
      <c r="I2" s="3">
        <f t="shared" ref="I2:I7" si="2">MAX(B2:F2)</f>
        <v>0.12159722222222223</v>
      </c>
    </row>
    <row r="3" spans="1:9" x14ac:dyDescent="0.2">
      <c r="A3" t="s">
        <v>9</v>
      </c>
      <c r="B3" s="3">
        <v>0.13005787037037037</v>
      </c>
      <c r="C3" s="3">
        <v>0.1337962962962963</v>
      </c>
      <c r="D3" s="3">
        <v>0.12253472222222223</v>
      </c>
      <c r="E3" s="3">
        <v>0.14462962962962964</v>
      </c>
      <c r="F3" s="3">
        <v>0.13341435185185185</v>
      </c>
      <c r="G3" s="3">
        <f t="shared" si="0"/>
        <v>0.13288657407407406</v>
      </c>
      <c r="H3" s="3">
        <f t="shared" si="1"/>
        <v>0.12253472222222223</v>
      </c>
      <c r="I3" s="3">
        <f t="shared" si="2"/>
        <v>0.14462962962962964</v>
      </c>
    </row>
    <row r="4" spans="1:9" x14ac:dyDescent="0.2">
      <c r="A4" t="s">
        <v>10</v>
      </c>
      <c r="B4" s="3">
        <v>0.12309027777777777</v>
      </c>
      <c r="C4" s="3">
        <v>0.11472222222222223</v>
      </c>
      <c r="D4" s="3">
        <v>0.13236111111111112</v>
      </c>
      <c r="E4" s="3">
        <v>0.12425925925925925</v>
      </c>
      <c r="F4" s="3">
        <v>0.11480324074074073</v>
      </c>
      <c r="G4" s="3">
        <f t="shared" si="0"/>
        <v>0.12184722222222222</v>
      </c>
      <c r="H4" s="3">
        <f t="shared" si="1"/>
        <v>0.11472222222222223</v>
      </c>
      <c r="I4" s="3">
        <f t="shared" si="2"/>
        <v>0.13236111111111112</v>
      </c>
    </row>
    <row r="5" spans="1:9" x14ac:dyDescent="0.2">
      <c r="A5" t="s">
        <v>11</v>
      </c>
      <c r="B5" s="3">
        <v>0.12534722222222222</v>
      </c>
      <c r="C5" s="3">
        <v>0.11479166666666667</v>
      </c>
      <c r="D5" s="3" t="s">
        <v>131</v>
      </c>
      <c r="E5" s="3">
        <v>0.13351851851851851</v>
      </c>
      <c r="F5" s="3">
        <v>0.12638888888888888</v>
      </c>
      <c r="G5" s="3">
        <f t="shared" si="0"/>
        <v>0.12501157407407407</v>
      </c>
      <c r="H5" s="3">
        <f t="shared" si="1"/>
        <v>0.11479166666666667</v>
      </c>
      <c r="I5" s="3">
        <f t="shared" si="2"/>
        <v>0.13351851851851851</v>
      </c>
    </row>
    <row r="6" spans="1:9" x14ac:dyDescent="0.2">
      <c r="A6" t="s">
        <v>12</v>
      </c>
      <c r="B6" s="3">
        <v>0.16446759259259261</v>
      </c>
      <c r="C6" s="3">
        <v>0.22598379629629628</v>
      </c>
      <c r="D6" s="3">
        <v>0.19035879629629629</v>
      </c>
      <c r="E6" s="3">
        <v>0.18375</v>
      </c>
      <c r="F6" s="3">
        <v>0.19858796296296297</v>
      </c>
      <c r="G6" s="3">
        <f t="shared" si="0"/>
        <v>0.19262962962962962</v>
      </c>
      <c r="H6" s="3">
        <f t="shared" si="1"/>
        <v>0.16446759259259261</v>
      </c>
      <c r="I6" s="3">
        <f t="shared" si="2"/>
        <v>0.22598379629629628</v>
      </c>
    </row>
    <row r="7" spans="1:9" x14ac:dyDescent="0.2">
      <c r="A7" t="s">
        <v>13</v>
      </c>
      <c r="B7" s="3">
        <v>0.23203703703703704</v>
      </c>
      <c r="C7" s="3">
        <v>0.23960648148148148</v>
      </c>
      <c r="D7" s="3">
        <v>0.24056712962962964</v>
      </c>
      <c r="E7" s="3">
        <v>0.24412037037037038</v>
      </c>
      <c r="F7" s="3">
        <v>0.23969907407407409</v>
      </c>
      <c r="G7" s="3">
        <f t="shared" si="0"/>
        <v>0.23920601851851853</v>
      </c>
      <c r="H7" s="3">
        <f t="shared" si="1"/>
        <v>0.23203703703703704</v>
      </c>
      <c r="I7" s="3">
        <f t="shared" si="2"/>
        <v>0.24412037037037038</v>
      </c>
    </row>
  </sheetData>
  <phoneticPr fontId="0" type="noConversion"/>
  <printOptions headings="1" gridLines="1"/>
  <pageMargins left="0.75" right="0.75" top="1" bottom="1" header="0.5" footer="0.5"/>
  <pageSetup scale="91" fitToHeight="0" orientation="landscape" r:id="rId1"/>
  <headerFooter alignWithMargins="0">
    <oddHeader>&amp;LYour NAME&amp;CYour PERIOD&amp;RPage Number</oddHeader>
    <oddFooter>&amp;LFile Name&amp;RSheet Name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/>
  </sheetViews>
  <sheetFormatPr defaultRowHeight="12.75" x14ac:dyDescent="0.2"/>
  <cols>
    <col min="1" max="1" width="20.28515625" bestFit="1" customWidth="1"/>
    <col min="2" max="2" width="9.7109375" bestFit="1" customWidth="1"/>
    <col min="5" max="5" width="10.42578125" bestFit="1" customWidth="1"/>
  </cols>
  <sheetData>
    <row r="1" spans="1:4" x14ac:dyDescent="0.2">
      <c r="A1" s="4" t="s">
        <v>26</v>
      </c>
    </row>
    <row r="3" spans="1:4" x14ac:dyDescent="0.2">
      <c r="A3" s="7" t="s">
        <v>27</v>
      </c>
      <c r="B3" s="7" t="s">
        <v>28</v>
      </c>
      <c r="C3" s="7" t="s">
        <v>29</v>
      </c>
      <c r="D3" s="7" t="s">
        <v>30</v>
      </c>
    </row>
    <row r="4" spans="1:4" x14ac:dyDescent="0.2">
      <c r="A4">
        <v>1</v>
      </c>
      <c r="B4">
        <v>0</v>
      </c>
      <c r="C4">
        <v>0</v>
      </c>
      <c r="D4">
        <v>0</v>
      </c>
    </row>
    <row r="5" spans="1:4" x14ac:dyDescent="0.2">
      <c r="A5">
        <v>2</v>
      </c>
      <c r="B5">
        <v>1</v>
      </c>
      <c r="C5">
        <v>0</v>
      </c>
      <c r="D5">
        <v>0</v>
      </c>
    </row>
    <row r="6" spans="1:4" x14ac:dyDescent="0.2">
      <c r="A6">
        <v>4</v>
      </c>
      <c r="B6">
        <v>2</v>
      </c>
      <c r="C6">
        <v>0</v>
      </c>
      <c r="D6">
        <v>0</v>
      </c>
    </row>
    <row r="7" spans="1:4" x14ac:dyDescent="0.2">
      <c r="A7">
        <v>6</v>
      </c>
      <c r="B7">
        <v>6</v>
      </c>
      <c r="C7">
        <v>0</v>
      </c>
      <c r="D7">
        <v>0</v>
      </c>
    </row>
    <row r="8" spans="1:4" x14ac:dyDescent="0.2">
      <c r="A8">
        <v>8</v>
      </c>
      <c r="B8">
        <v>8</v>
      </c>
      <c r="C8">
        <v>0.5</v>
      </c>
      <c r="D8">
        <v>0</v>
      </c>
    </row>
    <row r="9" spans="1:4" x14ac:dyDescent="0.2">
      <c r="A9">
        <v>10</v>
      </c>
      <c r="B9">
        <v>9</v>
      </c>
      <c r="C9">
        <v>1</v>
      </c>
      <c r="D9">
        <v>0</v>
      </c>
    </row>
    <row r="10" spans="1:4" x14ac:dyDescent="0.2">
      <c r="A10">
        <v>12</v>
      </c>
      <c r="B10">
        <v>2</v>
      </c>
      <c r="C10">
        <v>2</v>
      </c>
      <c r="D10">
        <v>0</v>
      </c>
    </row>
    <row r="11" spans="1:4" x14ac:dyDescent="0.2">
      <c r="A11">
        <v>14</v>
      </c>
      <c r="B11">
        <v>1</v>
      </c>
      <c r="C11">
        <v>4</v>
      </c>
      <c r="D11">
        <v>0</v>
      </c>
    </row>
    <row r="12" spans="1:4" x14ac:dyDescent="0.2">
      <c r="A12">
        <v>16</v>
      </c>
      <c r="B12">
        <v>0</v>
      </c>
      <c r="C12">
        <v>8</v>
      </c>
      <c r="D12">
        <v>0</v>
      </c>
    </row>
    <row r="13" spans="1:4" x14ac:dyDescent="0.2">
      <c r="A13">
        <v>18</v>
      </c>
      <c r="B13">
        <v>0</v>
      </c>
      <c r="C13">
        <v>10</v>
      </c>
      <c r="D13">
        <v>0</v>
      </c>
    </row>
    <row r="14" spans="1:4" x14ac:dyDescent="0.2">
      <c r="A14">
        <v>20</v>
      </c>
      <c r="B14">
        <v>0</v>
      </c>
      <c r="C14">
        <v>14</v>
      </c>
      <c r="D14">
        <v>0</v>
      </c>
    </row>
    <row r="15" spans="1:4" x14ac:dyDescent="0.2">
      <c r="A15">
        <v>22</v>
      </c>
      <c r="B15">
        <v>0</v>
      </c>
      <c r="C15">
        <v>18</v>
      </c>
      <c r="D15">
        <v>0.5</v>
      </c>
    </row>
    <row r="16" spans="1:4" x14ac:dyDescent="0.2">
      <c r="A16">
        <v>24</v>
      </c>
      <c r="B16">
        <v>0</v>
      </c>
      <c r="C16">
        <v>22</v>
      </c>
      <c r="D16">
        <v>1</v>
      </c>
    </row>
    <row r="17" spans="1:4" x14ac:dyDescent="0.2">
      <c r="A17">
        <v>26</v>
      </c>
      <c r="B17">
        <v>0</v>
      </c>
      <c r="C17">
        <v>24</v>
      </c>
      <c r="D17">
        <v>3</v>
      </c>
    </row>
    <row r="18" spans="1:4" x14ac:dyDescent="0.2">
      <c r="A18">
        <v>28</v>
      </c>
      <c r="B18">
        <v>0</v>
      </c>
      <c r="C18">
        <v>25</v>
      </c>
      <c r="D18">
        <v>5</v>
      </c>
    </row>
    <row r="19" spans="1:4" x14ac:dyDescent="0.2">
      <c r="A19">
        <v>30</v>
      </c>
      <c r="B19">
        <v>0</v>
      </c>
      <c r="C19">
        <v>20</v>
      </c>
      <c r="D19">
        <v>20</v>
      </c>
    </row>
    <row r="20" spans="1:4" x14ac:dyDescent="0.2">
      <c r="A20">
        <v>32</v>
      </c>
      <c r="B20">
        <v>0</v>
      </c>
      <c r="C20">
        <v>1</v>
      </c>
      <c r="D20">
        <v>27</v>
      </c>
    </row>
    <row r="21" spans="1:4" x14ac:dyDescent="0.2">
      <c r="A21" s="8" t="s">
        <v>31</v>
      </c>
      <c r="B21">
        <v>0</v>
      </c>
      <c r="C21">
        <v>0.5</v>
      </c>
      <c r="D21">
        <v>4</v>
      </c>
    </row>
    <row r="22" spans="1:4" x14ac:dyDescent="0.2">
      <c r="A22">
        <v>36</v>
      </c>
      <c r="B22">
        <v>0</v>
      </c>
      <c r="C22">
        <v>0</v>
      </c>
      <c r="D22">
        <v>6</v>
      </c>
    </row>
    <row r="23" spans="1:4" x14ac:dyDescent="0.2">
      <c r="A23">
        <v>38</v>
      </c>
      <c r="B23">
        <v>0</v>
      </c>
      <c r="C23">
        <v>0</v>
      </c>
      <c r="D23">
        <v>7</v>
      </c>
    </row>
    <row r="24" spans="1:4" x14ac:dyDescent="0.2">
      <c r="A24">
        <v>40</v>
      </c>
      <c r="B24">
        <v>0</v>
      </c>
      <c r="C24">
        <v>0</v>
      </c>
      <c r="D24">
        <v>8</v>
      </c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/>
  </sheetViews>
  <sheetFormatPr defaultRowHeight="12.75" x14ac:dyDescent="0.2"/>
  <cols>
    <col min="1" max="1" width="16.7109375" bestFit="1" customWidth="1"/>
    <col min="3" max="3" width="10.140625" customWidth="1"/>
    <col min="9" max="9" width="10.28515625" bestFit="1" customWidth="1"/>
  </cols>
  <sheetData>
    <row r="1" spans="1:9" x14ac:dyDescent="0.2">
      <c r="A1" s="4" t="s">
        <v>85</v>
      </c>
      <c r="B1">
        <v>13.5</v>
      </c>
    </row>
    <row r="2" spans="1:9" x14ac:dyDescent="0.2">
      <c r="A2" s="4" t="s">
        <v>86</v>
      </c>
      <c r="B2">
        <v>26.7</v>
      </c>
    </row>
    <row r="4" spans="1:9" x14ac:dyDescent="0.2">
      <c r="A4" s="4" t="s">
        <v>87</v>
      </c>
      <c r="B4" s="7" t="s">
        <v>88</v>
      </c>
      <c r="C4" s="7" t="s">
        <v>89</v>
      </c>
      <c r="D4" s="7" t="s">
        <v>68</v>
      </c>
      <c r="E4" s="7" t="s">
        <v>90</v>
      </c>
      <c r="F4" s="7" t="s">
        <v>91</v>
      </c>
      <c r="G4" s="7" t="s">
        <v>92</v>
      </c>
      <c r="H4" s="7" t="s">
        <v>93</v>
      </c>
      <c r="I4" s="7" t="s">
        <v>19</v>
      </c>
    </row>
    <row r="5" spans="1:9" x14ac:dyDescent="0.2">
      <c r="A5" t="s">
        <v>94</v>
      </c>
      <c r="B5" s="14">
        <v>16.5</v>
      </c>
      <c r="C5" s="14">
        <v>16.3</v>
      </c>
      <c r="D5" s="14">
        <v>16</v>
      </c>
      <c r="E5" s="14">
        <v>15.8</v>
      </c>
      <c r="F5">
        <v>100</v>
      </c>
      <c r="G5" s="14">
        <f>MIN(B5:E5)</f>
        <v>15.8</v>
      </c>
      <c r="H5" s="14">
        <f>MAX(B5:E5)</f>
        <v>16.5</v>
      </c>
      <c r="I5" s="14">
        <f>IF(F5=100,G5-$B$1,G5-$B$2)</f>
        <v>2.3000000000000007</v>
      </c>
    </row>
    <row r="6" spans="1:9" x14ac:dyDescent="0.2">
      <c r="A6" t="s">
        <v>95</v>
      </c>
      <c r="B6" s="14">
        <v>16.8</v>
      </c>
      <c r="C6" s="14">
        <v>16.899999999999999</v>
      </c>
      <c r="D6" s="14">
        <v>16.5</v>
      </c>
      <c r="E6" s="14">
        <v>16.2</v>
      </c>
      <c r="F6">
        <v>100</v>
      </c>
      <c r="G6" s="14">
        <f t="shared" ref="G6:G12" si="0">MIN(B6:E6)</f>
        <v>16.2</v>
      </c>
      <c r="H6" s="14">
        <f t="shared" ref="H6:H12" si="1">MAX(B6:E6)</f>
        <v>16.899999999999999</v>
      </c>
      <c r="I6" s="14">
        <f t="shared" ref="I6:I12" si="2">IF(F6=100,G6-$B$1,G6-$B$2)</f>
        <v>2.6999999999999993</v>
      </c>
    </row>
    <row r="7" spans="1:9" x14ac:dyDescent="0.2">
      <c r="A7" t="s">
        <v>96</v>
      </c>
      <c r="B7" s="14">
        <v>15.5</v>
      </c>
      <c r="C7" s="14">
        <v>14.4</v>
      </c>
      <c r="D7" s="14">
        <v>14</v>
      </c>
      <c r="E7" s="14">
        <v>14.4</v>
      </c>
      <c r="F7">
        <v>100</v>
      </c>
      <c r="G7" s="14">
        <f t="shared" si="0"/>
        <v>14</v>
      </c>
      <c r="H7" s="14">
        <f t="shared" si="1"/>
        <v>15.5</v>
      </c>
      <c r="I7" s="14">
        <f t="shared" si="2"/>
        <v>0.5</v>
      </c>
    </row>
    <row r="8" spans="1:9" x14ac:dyDescent="0.2">
      <c r="A8" t="s">
        <v>97</v>
      </c>
      <c r="B8" s="14">
        <v>18.5</v>
      </c>
      <c r="C8" s="14">
        <v>18.3</v>
      </c>
      <c r="D8" s="14">
        <v>18</v>
      </c>
      <c r="E8" s="14">
        <v>17.8</v>
      </c>
      <c r="F8">
        <v>100</v>
      </c>
      <c r="G8" s="14">
        <f t="shared" si="0"/>
        <v>17.8</v>
      </c>
      <c r="H8" s="14">
        <f t="shared" si="1"/>
        <v>18.5</v>
      </c>
      <c r="I8" s="14">
        <f t="shared" si="2"/>
        <v>4.3000000000000007</v>
      </c>
    </row>
    <row r="9" spans="1:9" x14ac:dyDescent="0.2">
      <c r="A9" t="s">
        <v>94</v>
      </c>
      <c r="B9" s="14">
        <v>34.9</v>
      </c>
      <c r="C9" s="14">
        <v>34.799999999999997</v>
      </c>
      <c r="D9" s="14">
        <v>34.799999999999997</v>
      </c>
      <c r="E9" s="14">
        <v>34.700000000000003</v>
      </c>
      <c r="F9">
        <v>200</v>
      </c>
      <c r="G9" s="14">
        <f t="shared" si="0"/>
        <v>34.700000000000003</v>
      </c>
      <c r="H9" s="14">
        <f t="shared" si="1"/>
        <v>34.9</v>
      </c>
      <c r="I9" s="14">
        <f t="shared" si="2"/>
        <v>8.0000000000000036</v>
      </c>
    </row>
    <row r="10" spans="1:9" x14ac:dyDescent="0.2">
      <c r="A10" t="s">
        <v>98</v>
      </c>
      <c r="B10" s="14">
        <v>32.5</v>
      </c>
      <c r="C10" s="14">
        <v>32.4</v>
      </c>
      <c r="D10" s="14">
        <v>32</v>
      </c>
      <c r="E10" s="14">
        <v>31.8</v>
      </c>
      <c r="F10">
        <v>200</v>
      </c>
      <c r="G10" s="14">
        <f t="shared" si="0"/>
        <v>31.8</v>
      </c>
      <c r="H10" s="14">
        <f t="shared" si="1"/>
        <v>32.5</v>
      </c>
      <c r="I10" s="14">
        <f t="shared" si="2"/>
        <v>5.1000000000000014</v>
      </c>
    </row>
    <row r="11" spans="1:9" x14ac:dyDescent="0.2">
      <c r="A11" t="s">
        <v>97</v>
      </c>
      <c r="B11" s="14">
        <v>35.5</v>
      </c>
      <c r="C11" s="14">
        <v>35.799999999999997</v>
      </c>
      <c r="D11" s="14">
        <v>35</v>
      </c>
      <c r="E11" s="14">
        <v>34.799999999999997</v>
      </c>
      <c r="F11">
        <v>200</v>
      </c>
      <c r="G11" s="14">
        <f t="shared" si="0"/>
        <v>34.799999999999997</v>
      </c>
      <c r="H11" s="14">
        <f t="shared" si="1"/>
        <v>35.799999999999997</v>
      </c>
      <c r="I11" s="14">
        <f t="shared" si="2"/>
        <v>8.0999999999999979</v>
      </c>
    </row>
    <row r="12" spans="1:9" x14ac:dyDescent="0.2">
      <c r="A12" t="s">
        <v>99</v>
      </c>
      <c r="B12" s="14">
        <v>30.7</v>
      </c>
      <c r="C12" s="14">
        <v>30.3</v>
      </c>
      <c r="D12" s="14">
        <v>30.3</v>
      </c>
      <c r="E12" s="14">
        <v>30.2</v>
      </c>
      <c r="F12">
        <v>200</v>
      </c>
      <c r="G12" s="14">
        <f t="shared" si="0"/>
        <v>30.2</v>
      </c>
      <c r="H12" s="14">
        <f t="shared" si="1"/>
        <v>30.7</v>
      </c>
      <c r="I12" s="14">
        <f t="shared" si="2"/>
        <v>3.5</v>
      </c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F5" sqref="F5"/>
    </sheetView>
  </sheetViews>
  <sheetFormatPr defaultRowHeight="12.75" x14ac:dyDescent="0.2"/>
  <cols>
    <col min="1" max="1" width="5.7109375" bestFit="1" customWidth="1"/>
    <col min="2" max="2" width="14.140625" bestFit="1" customWidth="1"/>
    <col min="3" max="3" width="5" bestFit="1" customWidth="1"/>
    <col min="4" max="4" width="14.140625" bestFit="1" customWidth="1"/>
  </cols>
  <sheetData>
    <row r="1" spans="1:4" x14ac:dyDescent="0.2">
      <c r="A1" s="4" t="s">
        <v>114</v>
      </c>
      <c r="B1" s="4" t="s">
        <v>115</v>
      </c>
      <c r="C1" s="4"/>
      <c r="D1" s="4"/>
    </row>
    <row r="2" spans="1:4" x14ac:dyDescent="0.2">
      <c r="A2">
        <v>1982</v>
      </c>
      <c r="B2">
        <v>18</v>
      </c>
    </row>
    <row r="3" spans="1:4" x14ac:dyDescent="0.2">
      <c r="A3">
        <f>A2+1</f>
        <v>1983</v>
      </c>
      <c r="B3">
        <v>14</v>
      </c>
    </row>
    <row r="4" spans="1:4" x14ac:dyDescent="0.2">
      <c r="A4">
        <f t="shared" ref="A4:A21" si="0">A3+1</f>
        <v>1984</v>
      </c>
      <c r="B4">
        <v>19</v>
      </c>
    </row>
    <row r="5" spans="1:4" x14ac:dyDescent="0.2">
      <c r="A5">
        <f t="shared" si="0"/>
        <v>1985</v>
      </c>
      <c r="B5">
        <v>20</v>
      </c>
    </row>
    <row r="6" spans="1:4" x14ac:dyDescent="0.2">
      <c r="A6">
        <f t="shared" si="0"/>
        <v>1986</v>
      </c>
      <c r="B6">
        <v>22</v>
      </c>
    </row>
    <row r="7" spans="1:4" x14ac:dyDescent="0.2">
      <c r="A7">
        <f t="shared" si="0"/>
        <v>1987</v>
      </c>
      <c r="B7">
        <v>23</v>
      </c>
    </row>
    <row r="8" spans="1:4" x14ac:dyDescent="0.2">
      <c r="A8">
        <f t="shared" si="0"/>
        <v>1988</v>
      </c>
      <c r="B8">
        <v>19</v>
      </c>
    </row>
    <row r="9" spans="1:4" x14ac:dyDescent="0.2">
      <c r="A9">
        <f t="shared" si="0"/>
        <v>1989</v>
      </c>
      <c r="B9">
        <v>22</v>
      </c>
    </row>
    <row r="10" spans="1:4" x14ac:dyDescent="0.2">
      <c r="A10">
        <f t="shared" si="0"/>
        <v>1990</v>
      </c>
      <c r="B10">
        <v>23</v>
      </c>
    </row>
    <row r="11" spans="1:4" x14ac:dyDescent="0.2">
      <c r="A11">
        <f t="shared" si="0"/>
        <v>1991</v>
      </c>
      <c r="B11">
        <v>19</v>
      </c>
    </row>
    <row r="12" spans="1:4" x14ac:dyDescent="0.2">
      <c r="A12">
        <f t="shared" si="0"/>
        <v>1992</v>
      </c>
      <c r="B12">
        <v>22</v>
      </c>
    </row>
    <row r="13" spans="1:4" x14ac:dyDescent="0.2">
      <c r="A13">
        <f t="shared" si="0"/>
        <v>1993</v>
      </c>
      <c r="B13">
        <v>18</v>
      </c>
    </row>
    <row r="14" spans="1:4" x14ac:dyDescent="0.2">
      <c r="A14">
        <f t="shared" si="0"/>
        <v>1994</v>
      </c>
      <c r="B14">
        <v>18</v>
      </c>
    </row>
    <row r="15" spans="1:4" x14ac:dyDescent="0.2">
      <c r="A15">
        <f t="shared" si="0"/>
        <v>1995</v>
      </c>
      <c r="B15">
        <v>22</v>
      </c>
    </row>
    <row r="16" spans="1:4" x14ac:dyDescent="0.2">
      <c r="A16">
        <f t="shared" si="0"/>
        <v>1996</v>
      </c>
      <c r="B16">
        <v>21</v>
      </c>
    </row>
    <row r="17" spans="1:2" x14ac:dyDescent="0.2">
      <c r="A17">
        <f t="shared" si="0"/>
        <v>1997</v>
      </c>
      <c r="B17">
        <v>22</v>
      </c>
    </row>
    <row r="18" spans="1:2" x14ac:dyDescent="0.2">
      <c r="A18">
        <f t="shared" si="0"/>
        <v>1998</v>
      </c>
      <c r="B18">
        <v>19</v>
      </c>
    </row>
    <row r="19" spans="1:2" x14ac:dyDescent="0.2">
      <c r="A19">
        <f t="shared" si="0"/>
        <v>1999</v>
      </c>
      <c r="B19">
        <v>22</v>
      </c>
    </row>
    <row r="20" spans="1:2" x14ac:dyDescent="0.2">
      <c r="A20">
        <f t="shared" si="0"/>
        <v>2000</v>
      </c>
      <c r="B20">
        <v>19</v>
      </c>
    </row>
    <row r="21" spans="1:2" x14ac:dyDescent="0.2">
      <c r="A21">
        <f t="shared" si="0"/>
        <v>2001</v>
      </c>
      <c r="B21">
        <v>22</v>
      </c>
    </row>
    <row r="22" spans="1:2" x14ac:dyDescent="0.2">
      <c r="A22" s="2" t="s">
        <v>116</v>
      </c>
      <c r="B22">
        <f>MAX(B2:B21)</f>
        <v>23</v>
      </c>
    </row>
    <row r="23" spans="1:2" x14ac:dyDescent="0.2">
      <c r="A23" s="2" t="s">
        <v>117</v>
      </c>
      <c r="B23">
        <f>MIN(B2:B21)</f>
        <v>14</v>
      </c>
    </row>
  </sheetData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&amp;LYour NAME&amp;CYour PERIOD&amp;RPage Number</oddHeader>
    <oddFooter>&amp;LFile Name&amp;RSheet Name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pizza palace</vt:lpstr>
      <vt:lpstr>squeaky clean cars</vt:lpstr>
      <vt:lpstr>income statement</vt:lpstr>
      <vt:lpstr>stocks</vt:lpstr>
      <vt:lpstr>swim meet</vt:lpstr>
      <vt:lpstr>aquarium</vt:lpstr>
      <vt:lpstr>track</vt:lpstr>
      <vt:lpstr>city temp</vt:lpstr>
      <vt:lpstr>break even</vt:lpstr>
      <vt:lpstr>Dance</vt:lpstr>
      <vt:lpstr>brochure Costs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Luke</cp:lastModifiedBy>
  <cp:lastPrinted>2008-11-24T17:31:02Z</cp:lastPrinted>
  <dcterms:created xsi:type="dcterms:W3CDTF">1996-10-14T23:33:28Z</dcterms:created>
  <dcterms:modified xsi:type="dcterms:W3CDTF">2015-04-06T06:12:43Z</dcterms:modified>
</cp:coreProperties>
</file>